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45" windowWidth="12000" windowHeight="10095"/>
  </bookViews>
  <sheets>
    <sheet name="General data" sheetId="15" r:id="rId1"/>
    <sheet name="Balance sheet" sheetId="19" r:id="rId2"/>
    <sheet name="P&amp;L account" sheetId="18" r:id="rId3"/>
    <sheet name="Cash flow" sheetId="20" r:id="rId4"/>
    <sheet name="PK" sheetId="17" r:id="rId5"/>
    <sheet name="Notes" sheetId="16" r:id="rId6"/>
  </sheets>
  <definedNames>
    <definedName name="_xlnm.Print_Area" localSheetId="1">'Balance sheet'!$A$1:$K$120</definedName>
    <definedName name="_xlnm.Print_Area" localSheetId="0">'General data'!$A$1:$I$64</definedName>
    <definedName name="_xlnm.Print_Area" localSheetId="5">Notes!$A$1:$J$31</definedName>
    <definedName name="_xlnm.Print_Area" localSheetId="2">'P&amp;L account'!$A$1:$K$71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K120" i="19" l="1"/>
  <c r="J120" i="19"/>
  <c r="J7" i="18" l="1"/>
  <c r="J42" i="19"/>
  <c r="K19" i="20"/>
  <c r="K14" i="20"/>
  <c r="K32" i="20"/>
  <c r="K28" i="20"/>
  <c r="K45" i="20"/>
  <c r="K39" i="20"/>
  <c r="J19" i="20"/>
  <c r="J14" i="20"/>
  <c r="J32" i="20"/>
  <c r="J28" i="20"/>
  <c r="J45" i="20"/>
  <c r="J39" i="20"/>
  <c r="K73" i="19"/>
  <c r="K80" i="19"/>
  <c r="K83" i="19"/>
  <c r="K87" i="19"/>
  <c r="K91" i="19"/>
  <c r="K101" i="19"/>
  <c r="J73" i="19"/>
  <c r="J80" i="19"/>
  <c r="J83" i="19"/>
  <c r="J87" i="19"/>
  <c r="J91" i="19"/>
  <c r="J101" i="19"/>
  <c r="K10" i="19"/>
  <c r="K17" i="19"/>
  <c r="K27" i="19"/>
  <c r="K36" i="19"/>
  <c r="K42" i="19"/>
  <c r="K50" i="19"/>
  <c r="K57" i="19"/>
  <c r="J10" i="19"/>
  <c r="J17" i="19"/>
  <c r="J27" i="19"/>
  <c r="J36" i="19"/>
  <c r="J50" i="19"/>
  <c r="J57" i="19"/>
  <c r="J12" i="18"/>
  <c r="K57" i="18"/>
  <c r="K66" i="18" s="1"/>
  <c r="J57" i="18"/>
  <c r="J66" i="18" s="1"/>
  <c r="K7" i="18"/>
  <c r="K27" i="18"/>
  <c r="K12" i="18"/>
  <c r="K16" i="18"/>
  <c r="K22" i="18"/>
  <c r="K33" i="18"/>
  <c r="J27" i="18"/>
  <c r="J16" i="18"/>
  <c r="J22" i="18"/>
  <c r="J33" i="18"/>
  <c r="J16" i="17"/>
  <c r="K16" i="17"/>
  <c r="J23" i="17"/>
  <c r="J25" i="17" s="1"/>
  <c r="K23" i="17"/>
  <c r="K25" i="17" s="1"/>
  <c r="J34" i="20" l="1"/>
  <c r="J33" i="20"/>
  <c r="J20" i="20"/>
  <c r="J46" i="20"/>
  <c r="J21" i="20"/>
  <c r="J10" i="18"/>
  <c r="J43" i="18" s="1"/>
  <c r="J42" i="18"/>
  <c r="J70" i="19"/>
  <c r="K47" i="20"/>
  <c r="K46" i="20"/>
  <c r="K33" i="20"/>
  <c r="K34" i="20"/>
  <c r="K20" i="20"/>
  <c r="K21" i="20"/>
  <c r="K42" i="18"/>
  <c r="K10" i="18"/>
  <c r="K43" i="18" s="1"/>
  <c r="K70" i="19"/>
  <c r="K41" i="19"/>
  <c r="K9" i="19"/>
  <c r="J47" i="20"/>
  <c r="J41" i="19"/>
  <c r="J9" i="19"/>
  <c r="J53" i="20" l="1"/>
  <c r="K115" i="19"/>
  <c r="K119" i="19"/>
  <c r="J115" i="19"/>
  <c r="J119" i="19"/>
  <c r="K53" i="20"/>
  <c r="J49" i="20"/>
  <c r="J45" i="18"/>
  <c r="J46" i="18"/>
  <c r="J44" i="18"/>
  <c r="J48" i="18" s="1"/>
  <c r="K67" i="19"/>
  <c r="K49" i="20"/>
  <c r="K48" i="20"/>
  <c r="K46" i="18"/>
  <c r="K44" i="18"/>
  <c r="K48" i="18" s="1"/>
  <c r="K45" i="18"/>
  <c r="J48" i="20"/>
  <c r="J67" i="19"/>
  <c r="J50" i="18" l="1"/>
  <c r="J56" i="18"/>
  <c r="J67" i="18" s="1"/>
  <c r="J70" i="18" s="1"/>
  <c r="K49" i="18"/>
  <c r="K56" i="18"/>
  <c r="K67" i="18" s="1"/>
  <c r="K70" i="18" s="1"/>
  <c r="J49" i="18"/>
  <c r="K50" i="18"/>
</calcChain>
</file>

<file path=xl/sharedStrings.xml><?xml version="1.0" encoding="utf-8"?>
<sst xmlns="http://schemas.openxmlformats.org/spreadsheetml/2006/main" count="351" uniqueCount="321">
  <si>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</si>
  <si>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</si>
  <si>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</si>
  <si>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</si>
  <si>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</si>
  <si>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</si>
  <si>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</si>
  <si>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</si>
  <si>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</si>
  <si>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</si>
  <si>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</si>
  <si>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</si>
  <si>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</si>
  <si>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</si>
  <si>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</si>
  <si>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</si>
  <si>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DANICA d.o.o.</t>
  </si>
  <si>
    <t>ITAL-ICE d.o.o.</t>
  </si>
  <si>
    <t>PODRAVKA POLSKA SP z.o.o.</t>
  </si>
  <si>
    <t>PODRAVKA LAGRIS a.s.</t>
  </si>
  <si>
    <t>PODRAVKA SARAJEVO d.o.o.</t>
  </si>
  <si>
    <t>Koprivnica</t>
  </si>
  <si>
    <t>Poreč</t>
  </si>
  <si>
    <t>Kostrzyn, Polska</t>
  </si>
  <si>
    <t>Dolni Lhota u Luhačovic, Češka</t>
  </si>
  <si>
    <t>Sarajevo, BiH</t>
  </si>
  <si>
    <t>3805140</t>
  </si>
  <si>
    <t>0991279</t>
  </si>
  <si>
    <t>3746011</t>
  </si>
  <si>
    <t>5981449907</t>
  </si>
  <si>
    <t>3042510487</t>
  </si>
  <si>
    <t>20188537</t>
  </si>
  <si>
    <t>Annual financial report of entrepreneur  - GFI-POD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</si>
  <si>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</si>
  <si>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</si>
  <si>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</si>
  <si>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</si>
  <si>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</si>
  <si>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</si>
  <si>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</si>
  <si>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</si>
  <si>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</si>
  <si>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</si>
  <si>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</si>
  <si>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</si>
  <si>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</si>
  <si>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</si>
  <si>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</si>
  <si>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</si>
  <si>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</si>
  <si>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</si>
  <si>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</si>
  <si>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</si>
  <si>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</si>
  <si>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</si>
  <si>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</si>
  <si>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</si>
  <si>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</si>
  <si>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</si>
  <si>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</si>
  <si>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</si>
  <si>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</si>
  <si>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</si>
  <si>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</si>
  <si>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</si>
  <si>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</si>
  <si>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</si>
  <si>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</si>
  <si>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</si>
  <si>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</si>
  <si>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</si>
  <si>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</si>
  <si>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</si>
  <si>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</si>
  <si>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</si>
  <si>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</si>
  <si>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</si>
  <si>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</si>
  <si>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</si>
  <si>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</si>
  <si>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</si>
  <si>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</si>
  <si>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</si>
  <si>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</si>
  <si>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</si>
  <si>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</si>
  <si>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</si>
  <si>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</si>
  <si>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</si>
  <si>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</si>
  <si>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</si>
  <si>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</si>
  <si>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</si>
  <si>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</si>
  <si>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</si>
  <si>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</si>
  <si>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</si>
  <si>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</si>
  <si>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</si>
  <si>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</si>
  <si>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</si>
  <si>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</si>
  <si>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</si>
  <si>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</si>
  <si>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</si>
  <si>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</si>
  <si>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</si>
  <si>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</si>
  <si>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</si>
  <si>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</si>
  <si>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</si>
  <si>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</si>
  <si>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</si>
  <si>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</si>
  <si>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</si>
  <si>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</si>
  <si>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</si>
  <si>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</si>
  <si>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</si>
  <si>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</si>
  <si>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</si>
  <si>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</si>
  <si>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</si>
  <si>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</si>
  <si>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</si>
  <si>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</si>
  <si>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</si>
  <si>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</si>
  <si>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</si>
  <si>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</si>
  <si>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</si>
  <si>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</si>
  <si>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</si>
  <si>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</si>
  <si>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</si>
  <si>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</si>
  <si>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</si>
  <si>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</si>
  <si>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</si>
  <si>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</si>
  <si>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</si>
  <si>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</si>
  <si>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</si>
  <si>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</si>
  <si>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</si>
  <si>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</si>
  <si>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</si>
  <si>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</si>
  <si>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</si>
  <si>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</si>
  <si>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</si>
  <si>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</si>
  <si>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</si>
  <si>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</si>
  <si>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</si>
  <si>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</si>
  <si>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</si>
  <si>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</si>
  <si>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</si>
  <si>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</si>
  <si>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</si>
  <si>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</si>
  <si>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</si>
  <si>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</si>
  <si>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</si>
  <si>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</si>
  <si>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</si>
  <si>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</si>
  <si>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</si>
  <si>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PROFIT AND LOSS ACCOUNT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</si>
  <si>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</si>
  <si>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</si>
  <si>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</si>
  <si>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</si>
  <si>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</si>
  <si>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</si>
  <si>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1. Changes in value of work in progress and finished products
         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</si>
  <si>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</si>
  <si>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</si>
  <si>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</si>
  <si>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</si>
  <si>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</si>
  <si>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</si>
  <si>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</si>
  <si>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</si>
  <si>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</si>
  <si>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</si>
  <si>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</si>
  <si>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</si>
  <si>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</si>
  <si>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</si>
  <si>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</si>
  <si>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</si>
  <si>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1. Interest income, foreign exchange gains, dividends and similar income from related parties
         povezanim poduzetnicima</t>
  </si>
  <si>
    <t xml:space="preserve">     2. Interest income, foreign exchange gains, dividends and similar income from non - related parties and other entities
         povezanim poduzetnicima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</si>
  <si>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</si>
  <si>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</si>
  <si>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</si>
  <si>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</si>
  <si>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1. Interest expenses, foreign exchange losses, dividends and similar expenses from related parties
         povezanim poduzetnicima</t>
  </si>
  <si>
    <t xml:space="preserve">    2. Interest expenses, foreign exchange losses, dividends and similar expenses from non - related parties and other entities
         povezanim poduzetnicima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</si>
  <si>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</si>
  <si>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</si>
  <si>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</si>
  <si>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</si>
  <si>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</si>
  <si>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</si>
  <si>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</si>
  <si>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</si>
  <si>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</si>
  <si>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</si>
  <si>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</si>
  <si>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</si>
  <si>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</si>
  <si>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</si>
  <si>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</si>
  <si>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</si>
  <si>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</si>
  <si>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</si>
  <si>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</si>
  <si>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</si>
  <si>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</si>
  <si>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</si>
  <si>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</si>
  <si>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</si>
  <si>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</si>
  <si>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</si>
  <si>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</si>
  <si>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</si>
  <si>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</si>
  <si>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</si>
  <si>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</si>
  <si>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</si>
  <si>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</si>
  <si>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</si>
  <si>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</si>
  <si>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</si>
  <si>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</si>
  <si>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</si>
  <si>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</si>
  <si>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</si>
  <si>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</si>
  <si>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</si>
  <si>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</si>
  <si>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</si>
  <si>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</si>
  <si>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</si>
  <si>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</si>
  <si>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</si>
  <si>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</si>
  <si>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</si>
  <si>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</si>
  <si>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</si>
  <si>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</si>
  <si>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</si>
  <si>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</si>
  <si>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</si>
  <si>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</si>
  <si>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</si>
  <si>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</si>
  <si>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</si>
  <si>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</si>
  <si>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</si>
  <si>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</si>
  <si>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</si>
  <si>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</si>
  <si>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</si>
  <si>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</si>
  <si>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</si>
  <si>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</si>
  <si>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</si>
  <si>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</si>
  <si>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</si>
  <si>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</si>
  <si>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</si>
  <si>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</si>
  <si>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</si>
  <si>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</si>
  <si>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</si>
  <si>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</si>
  <si>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</si>
  <si>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</si>
  <si>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</si>
  <si>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</si>
  <si>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</si>
  <si>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</si>
  <si>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</si>
  <si>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</si>
  <si>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</si>
  <si>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</si>
  <si>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</si>
  <si>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</si>
  <si>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</si>
  <si>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</si>
  <si>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</si>
  <si>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</si>
  <si>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</si>
  <si>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</si>
  <si>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</si>
  <si>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</si>
  <si>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</si>
  <si>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</si>
  <si>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</si>
  <si>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Notes</t>
  </si>
  <si>
    <t>to</t>
  </si>
  <si>
    <t>4. The decision of the competent authority (the proposal) about the development of the annual financial statements</t>
  </si>
  <si>
    <t>5. Decision on the allocation of profits or covering of loss</t>
  </si>
  <si>
    <t>Mršić Zvonimir</t>
  </si>
  <si>
    <t>3. Statement of responsible persons for preparation of financial statements</t>
  </si>
  <si>
    <t>2. Report of the Management Board on position of the Company</t>
  </si>
  <si>
    <t xml:space="preserve">1. Audited annual financial statements </t>
  </si>
  <si>
    <t>Obligator: Podravka prehrambena industrija d.d., Koprivnica</t>
  </si>
  <si>
    <t>048 220 562</t>
  </si>
  <si>
    <t>Brajević Iva</t>
  </si>
  <si>
    <t>Iva.Brajevic@podravka.hr</t>
  </si>
  <si>
    <t>as at 31.12.2013.</t>
  </si>
  <si>
    <t>The accounting policy for impairment of accounts receivables in process of pre-bankruptcy settlement was amended in 2013 year.</t>
  </si>
  <si>
    <t>YES</t>
  </si>
  <si>
    <t>048 651 288</t>
  </si>
  <si>
    <t>for the period  1.1.2013. to 31.12.2013.</t>
  </si>
  <si>
    <t>for the period 1.1.2013. to 31.12.2013.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</si>
</sst>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u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68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2" borderId="5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3" fontId="2" fillId="0" borderId="7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7" xfId="0" applyNumberFormat="1" applyFont="1" applyFill="1" applyBorder="1" applyAlignment="1" applyProtection="1">
      <alignment vertical="center"/>
      <protection hidden="1"/>
    </xf>
    <xf numFmtId="164" fontId="4" fillId="0" borderId="7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7" fillId="0" borderId="9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0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3" fontId="4" fillId="2" borderId="10" xfId="3" applyNumberFormat="1" applyFont="1" applyFill="1" applyBorder="1" applyAlignment="1" applyProtection="1">
      <alignment horizontal="right" vertical="center"/>
      <protection locked="0" hidden="1"/>
    </xf>
    <xf numFmtId="0" fontId="4" fillId="2" borderId="10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0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4" fillId="2" borderId="0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/>
    <xf numFmtId="49" fontId="4" fillId="2" borderId="0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0" xfId="3" applyNumberFormat="1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1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2" xfId="3" applyFont="1" applyBorder="1" applyAlignment="1" applyProtection="1">
      <protection hidden="1"/>
    </xf>
    <xf numFmtId="0" fontId="7" fillId="0" borderId="12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6" xfId="0" applyFont="1" applyFill="1" applyBorder="1" applyAlignment="1">
      <alignment horizontal="center" vertical="top" wrapText="1"/>
    </xf>
    <xf numFmtId="0" fontId="17" fillId="0" borderId="16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center" wrapText="1"/>
    </xf>
    <xf numFmtId="0" fontId="4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49" fontId="8" fillId="3" borderId="15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8" fillId="0" borderId="0" xfId="5" applyFont="1" applyAlignment="1"/>
    <xf numFmtId="0" fontId="1" fillId="0" borderId="0" xfId="5" applyFont="1" applyAlignment="1">
      <alignment wrapText="1"/>
    </xf>
    <xf numFmtId="0" fontId="1" fillId="0" borderId="0" xfId="0" applyFont="1"/>
    <xf numFmtId="0" fontId="1" fillId="0" borderId="0" xfId="5" applyFont="1" applyBorder="1" applyAlignment="1">
      <alignment wrapText="1"/>
    </xf>
    <xf numFmtId="0" fontId="19" fillId="3" borderId="17" xfId="0" applyFont="1" applyFill="1" applyBorder="1" applyAlignment="1">
      <alignment horizontal="center" vertical="center" wrapText="1"/>
    </xf>
    <xf numFmtId="49" fontId="20" fillId="3" borderId="15" xfId="0" applyNumberFormat="1" applyFont="1" applyFill="1" applyBorder="1" applyAlignment="1">
      <alignment horizontal="center" vertical="center" wrapText="1"/>
    </xf>
    <xf numFmtId="49" fontId="20" fillId="3" borderId="15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hidden="1"/>
    </xf>
    <xf numFmtId="3" fontId="3" fillId="2" borderId="4" xfId="0" applyNumberFormat="1" applyFont="1" applyFill="1" applyBorder="1" applyAlignment="1" applyProtection="1">
      <alignment vertical="center"/>
      <protection hidden="1"/>
    </xf>
    <xf numFmtId="164" fontId="19" fillId="0" borderId="7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16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1" fontId="0" fillId="0" borderId="0" xfId="0" applyNumberFormat="1"/>
    <xf numFmtId="0" fontId="16" fillId="0" borderId="0" xfId="3" applyFont="1" applyFill="1" applyBorder="1" applyAlignment="1" applyProtection="1">
      <alignment vertical="center"/>
      <protection hidden="1"/>
    </xf>
    <xf numFmtId="0" fontId="16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7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16" fillId="0" borderId="0" xfId="3" applyFont="1" applyFill="1" applyAlignment="1" applyProtection="1">
      <protection hidden="1"/>
    </xf>
    <xf numFmtId="3" fontId="3" fillId="7" borderId="1" xfId="0" applyNumberFormat="1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18" xfId="3" applyFont="1" applyBorder="1" applyAlignment="1" applyProtection="1">
      <alignment horizontal="right" wrapText="1"/>
      <protection hidden="1"/>
    </xf>
    <xf numFmtId="49" fontId="6" fillId="2" borderId="19" xfId="1" applyNumberFormat="1" applyFill="1" applyBorder="1" applyAlignment="1" applyProtection="1">
      <alignment horizontal="left" vertical="center"/>
      <protection locked="0" hidden="1"/>
    </xf>
    <xf numFmtId="49" fontId="4" fillId="0" borderId="16" xfId="3" applyNumberFormat="1" applyFont="1" applyBorder="1" applyAlignment="1" applyProtection="1">
      <alignment horizontal="left" vertical="center"/>
      <protection locked="0" hidden="1"/>
    </xf>
    <xf numFmtId="49" fontId="4" fillId="0" borderId="20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18" xfId="3" applyFont="1" applyBorder="1" applyAlignment="1" applyProtection="1">
      <alignment horizontal="right"/>
      <protection hidden="1"/>
    </xf>
    <xf numFmtId="49" fontId="4" fillId="2" borderId="19" xfId="3" applyNumberFormat="1" applyFont="1" applyFill="1" applyBorder="1" applyAlignment="1" applyProtection="1">
      <alignment horizontal="left" vertical="center"/>
      <protection locked="0" hidden="1"/>
    </xf>
    <xf numFmtId="0" fontId="7" fillId="0" borderId="20" xfId="3" applyFont="1" applyBorder="1" applyAlignment="1">
      <alignment horizontal="left" vertical="center"/>
    </xf>
    <xf numFmtId="0" fontId="21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1" xfId="3" applyFont="1" applyBorder="1" applyAlignment="1" applyProtection="1">
      <alignment horizontal="center" vertical="top"/>
      <protection hidden="1"/>
    </xf>
    <xf numFmtId="0" fontId="7" fillId="0" borderId="21" xfId="3" applyFont="1" applyBorder="1" applyAlignment="1">
      <alignment horizontal="center"/>
    </xf>
    <xf numFmtId="0" fontId="7" fillId="0" borderId="21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12" fillId="0" borderId="0" xfId="3" applyFont="1" applyAlignment="1"/>
    <xf numFmtId="49" fontId="4" fillId="2" borderId="19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0" xfId="3" applyNumberFormat="1" applyFont="1" applyBorder="1" applyAlignment="1" applyProtection="1">
      <alignment horizontal="center" vertical="center"/>
      <protection locked="0" hidden="1"/>
    </xf>
    <xf numFmtId="0" fontId="4" fillId="2" borderId="19" xfId="3" applyFont="1" applyFill="1" applyBorder="1" applyAlignment="1" applyProtection="1">
      <alignment horizontal="left" vertical="center"/>
      <protection locked="0" hidden="1"/>
    </xf>
    <xf numFmtId="0" fontId="7" fillId="0" borderId="16" xfId="3" applyFont="1" applyBorder="1" applyAlignment="1"/>
    <xf numFmtId="0" fontId="7" fillId="0" borderId="20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1" xfId="3" applyFont="1" applyBorder="1" applyAlignment="1" applyProtection="1">
      <alignment horizontal="center"/>
      <protection hidden="1"/>
    </xf>
    <xf numFmtId="0" fontId="4" fillId="0" borderId="16" xfId="3" applyFont="1" applyBorder="1" applyAlignment="1" applyProtection="1">
      <alignment horizontal="left" vertical="center"/>
      <protection locked="0" hidden="1"/>
    </xf>
    <xf numFmtId="0" fontId="4" fillId="2" borderId="19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Alignment="1">
      <alignment horizontal="center"/>
    </xf>
    <xf numFmtId="0" fontId="4" fillId="2" borderId="16" xfId="3" applyFont="1" applyFill="1" applyBorder="1" applyAlignment="1" applyProtection="1">
      <alignment horizontal="right" vertical="center"/>
      <protection locked="0" hidden="1"/>
    </xf>
    <xf numFmtId="0" fontId="4" fillId="2" borderId="20" xfId="3" applyFont="1" applyFill="1" applyBorder="1" applyAlignment="1" applyProtection="1">
      <alignment horizontal="right" vertical="center"/>
      <protection locked="0" hidden="1"/>
    </xf>
    <xf numFmtId="49" fontId="4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15" fillId="2" borderId="19" xfId="1" applyFont="1" applyFill="1" applyBorder="1" applyAlignment="1" applyProtection="1">
      <protection locked="0" hidden="1"/>
    </xf>
    <xf numFmtId="0" fontId="4" fillId="0" borderId="16" xfId="3" applyFont="1" applyBorder="1" applyAlignment="1" applyProtection="1">
      <protection locked="0" hidden="1"/>
    </xf>
    <xf numFmtId="0" fontId="4" fillId="0" borderId="20" xfId="3" applyFont="1" applyBorder="1" applyAlignment="1" applyProtection="1">
      <protection locked="0" hidden="1"/>
    </xf>
    <xf numFmtId="0" fontId="7" fillId="0" borderId="16" xfId="3" applyFont="1" applyBorder="1" applyAlignment="1">
      <alignment horizontal="left"/>
    </xf>
    <xf numFmtId="0" fontId="7" fillId="0" borderId="20" xfId="3" applyFont="1" applyBorder="1" applyAlignment="1">
      <alignment horizontal="left"/>
    </xf>
    <xf numFmtId="0" fontId="7" fillId="0" borderId="9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16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18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18" xfId="3" applyFont="1" applyBorder="1" applyAlignment="1" applyProtection="1">
      <alignment horizontal="right" wrapText="1"/>
      <protection hidden="1"/>
    </xf>
    <xf numFmtId="1" fontId="4" fillId="2" borderId="19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17" fillId="4" borderId="16" xfId="0" applyFont="1" applyFill="1" applyBorder="1" applyAlignment="1">
      <alignment horizontal="left" vertical="center" wrapText="1"/>
    </xf>
    <xf numFmtId="0" fontId="17" fillId="4" borderId="2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6" xfId="0" applyFont="1" applyFill="1" applyBorder="1" applyAlignment="1" applyProtection="1">
      <alignment horizontal="center" vertical="top" wrapText="1"/>
      <protection hidden="1"/>
    </xf>
    <xf numFmtId="0" fontId="9" fillId="2" borderId="24" xfId="0" applyFont="1" applyFill="1" applyBorder="1" applyAlignment="1" applyProtection="1">
      <alignment vertical="center" wrapText="1"/>
      <protection hidden="1"/>
    </xf>
    <xf numFmtId="0" fontId="9" fillId="2" borderId="25" xfId="0" applyFont="1" applyFill="1" applyBorder="1" applyAlignment="1" applyProtection="1">
      <alignment vertical="center" wrapText="1"/>
      <protection hidden="1"/>
    </xf>
    <xf numFmtId="0" fontId="9" fillId="2" borderId="26" xfId="0" applyFont="1" applyFill="1" applyBorder="1" applyAlignment="1" applyProtection="1">
      <alignment vertical="center" wrapText="1"/>
      <protection hidden="1"/>
    </xf>
    <xf numFmtId="0" fontId="4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27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23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17" fillId="4" borderId="25" xfId="0" applyFont="1" applyFill="1" applyBorder="1" applyAlignment="1">
      <alignment vertical="center"/>
    </xf>
    <xf numFmtId="0" fontId="17" fillId="4" borderId="2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7" fillId="4" borderId="25" xfId="0" applyFont="1" applyFill="1" applyBorder="1" applyAlignment="1">
      <alignment horizontal="left" vertical="center" wrapText="1"/>
    </xf>
    <xf numFmtId="0" fontId="17" fillId="4" borderId="26" xfId="0" applyFont="1" applyFill="1" applyBorder="1" applyAlignment="1">
      <alignment horizontal="left" vertical="center" wrapText="1"/>
    </xf>
    <xf numFmtId="0" fontId="17" fillId="0" borderId="30" xfId="0" applyFont="1" applyBorder="1" applyAlignment="1">
      <alignment vertical="center"/>
    </xf>
    <xf numFmtId="0" fontId="17" fillId="0" borderId="31" xfId="0" applyFont="1" applyBorder="1" applyAlignment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9" fillId="5" borderId="24" xfId="0" applyFont="1" applyFill="1" applyBorder="1" applyAlignment="1" applyProtection="1">
      <alignment vertical="center" wrapText="1"/>
      <protection hidden="1"/>
    </xf>
    <xf numFmtId="0" fontId="9" fillId="5" borderId="25" xfId="0" applyFont="1" applyFill="1" applyBorder="1" applyAlignment="1" applyProtection="1">
      <alignment vertical="center" wrapText="1"/>
      <protection hidden="1"/>
    </xf>
    <xf numFmtId="0" fontId="9" fillId="5" borderId="26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5" fillId="0" borderId="36" xfId="0" applyFont="1" applyFill="1" applyBorder="1" applyAlignment="1">
      <alignment horizontal="left" vertical="center" wrapText="1" indent="1"/>
    </xf>
    <xf numFmtId="0" fontId="9" fillId="4" borderId="25" xfId="0" applyFont="1" applyFill="1" applyBorder="1" applyAlignment="1">
      <alignment vertical="center" wrapText="1"/>
    </xf>
    <xf numFmtId="0" fontId="9" fillId="4" borderId="26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2" xfId="0" applyFont="1" applyFill="1" applyBorder="1" applyAlignment="1">
      <alignment horizontal="left" vertical="center" wrapText="1" indent="1"/>
    </xf>
    <xf numFmtId="0" fontId="4" fillId="0" borderId="23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32" xfId="0" applyFont="1" applyFill="1" applyBorder="1" applyAlignment="1">
      <alignment horizontal="left" vertical="center" wrapText="1" indent="1"/>
    </xf>
    <xf numFmtId="0" fontId="4" fillId="0" borderId="33" xfId="0" applyFont="1" applyFill="1" applyBorder="1" applyAlignment="1">
      <alignment horizontal="left" vertical="center" wrapText="1" indent="1"/>
    </xf>
    <xf numFmtId="0" fontId="4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left" vertical="center" wrapText="1"/>
    </xf>
    <xf numFmtId="0" fontId="4" fillId="6" borderId="25" xfId="0" applyFont="1" applyFill="1" applyBorder="1" applyAlignment="1">
      <alignment horizontal="left" vertical="center" wrapText="1"/>
    </xf>
    <xf numFmtId="0" fontId="17" fillId="6" borderId="25" xfId="0" applyFont="1" applyFill="1" applyBorder="1" applyAlignment="1">
      <alignment vertical="center" wrapText="1"/>
    </xf>
    <xf numFmtId="0" fontId="17" fillId="6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2" xfId="0" applyFont="1" applyFill="1" applyBorder="1" applyAlignment="1">
      <alignment horizontal="left" vertical="center" wrapText="1"/>
    </xf>
    <xf numFmtId="0" fontId="19" fillId="0" borderId="24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19" fillId="3" borderId="17" xfId="0" applyFont="1" applyFill="1" applyBorder="1" applyAlignment="1">
      <alignment horizontal="center" vertical="center" wrapText="1"/>
    </xf>
    <xf numFmtId="49" fontId="20" fillId="3" borderId="15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9" fillId="0" borderId="0" xfId="5" applyFont="1" applyAlignment="1"/>
    <xf numFmtId="0" fontId="11" fillId="0" borderId="0" xfId="5" applyAlignment="1"/>
    <xf numFmtId="0" fontId="11" fillId="0" borderId="0" xfId="5" applyAlignment="1">
      <alignment horizontal="left" vertical="center" wrapText="1"/>
    </xf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aga.celiscak@podravka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64"/>
  <sheetViews>
    <sheetView showGridLines="0" tabSelected="1" zoomScale="110" zoomScaleNormal="110" zoomScaleSheetLayoutView="100" workbookViewId="0">
      <selection activeCell="K13" sqref="K13"/>
    </sheetView>
  </sheetViews>
  <sheetFormatPr defaultRowHeight="12.75" x14ac:dyDescent="0.2"/>
  <cols>
    <col min="1" max="1" width="9.140625" style="20"/>
    <col min="2" max="2" width="25.140625" style="20" customWidth="1"/>
    <col min="3" max="3" width="9.5703125" style="20" customWidth="1"/>
    <col min="4" max="4" width="9.42578125" style="20" customWidth="1"/>
    <col min="5" max="5" width="13.42578125" style="20" customWidth="1"/>
    <col min="6" max="6" width="8.42578125" style="20" customWidth="1"/>
    <col min="7" max="7" width="23.7109375" style="20" customWidth="1"/>
    <col min="8" max="8" width="17.140625" style="20" customWidth="1"/>
    <col min="9" max="9" width="14.42578125" style="20" customWidth="1"/>
    <col min="10" max="16384" width="9.140625" style="20"/>
  </cols>
  <sheetData>
    <row r="1" spans="1:12" ht="15.75" x14ac:dyDescent="0.25">
      <c r="A1" s="138" t="s">
        <v>33</v>
      </c>
      <c r="B1" s="138"/>
      <c r="C1" s="138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">
      <c r="A2" s="171" t="s">
        <v>34</v>
      </c>
      <c r="B2" s="171"/>
      <c r="C2" s="171"/>
      <c r="D2" s="172"/>
      <c r="E2" s="21">
        <v>41275</v>
      </c>
      <c r="F2" s="22"/>
      <c r="G2" s="110" t="s">
        <v>304</v>
      </c>
      <c r="H2" s="21">
        <v>41639</v>
      </c>
      <c r="I2" s="23"/>
      <c r="J2" s="19"/>
      <c r="K2" s="19"/>
      <c r="L2" s="19"/>
    </row>
    <row r="3" spans="1:12" x14ac:dyDescent="0.2">
      <c r="A3" s="24"/>
      <c r="B3" s="24"/>
      <c r="C3" s="24"/>
      <c r="D3" s="24"/>
      <c r="E3" s="25"/>
      <c r="F3" s="25"/>
      <c r="G3" s="24"/>
      <c r="H3" s="24"/>
      <c r="I3" s="26"/>
      <c r="J3" s="19"/>
      <c r="K3" s="19"/>
      <c r="L3" s="19"/>
    </row>
    <row r="4" spans="1:12" ht="15" x14ac:dyDescent="0.2">
      <c r="A4" s="173" t="s">
        <v>32</v>
      </c>
      <c r="B4" s="173"/>
      <c r="C4" s="173"/>
      <c r="D4" s="173"/>
      <c r="E4" s="173"/>
      <c r="F4" s="173"/>
      <c r="G4" s="173"/>
      <c r="H4" s="173"/>
      <c r="I4" s="173"/>
      <c r="J4" s="19"/>
      <c r="K4" s="19"/>
      <c r="L4" s="19"/>
    </row>
    <row r="5" spans="1:12" x14ac:dyDescent="0.2">
      <c r="A5" s="27"/>
      <c r="B5" s="27"/>
      <c r="C5" s="27"/>
      <c r="D5" s="28"/>
      <c r="E5" s="29"/>
      <c r="F5" s="30"/>
      <c r="G5" s="31"/>
      <c r="H5" s="32"/>
      <c r="I5" s="33"/>
      <c r="J5" s="19"/>
      <c r="K5" s="19"/>
      <c r="L5" s="19"/>
    </row>
    <row r="6" spans="1:12" x14ac:dyDescent="0.2">
      <c r="A6" s="127" t="s">
        <v>35</v>
      </c>
      <c r="B6" s="128"/>
      <c r="C6" s="139" t="s">
        <v>5</v>
      </c>
      <c r="D6" s="140"/>
      <c r="E6" s="174"/>
      <c r="F6" s="174"/>
      <c r="G6" s="174"/>
      <c r="H6" s="174"/>
      <c r="I6" s="35"/>
      <c r="J6" s="19"/>
      <c r="K6" s="19"/>
      <c r="L6" s="19"/>
    </row>
    <row r="7" spans="1:12" x14ac:dyDescent="0.2">
      <c r="A7" s="36"/>
      <c r="B7" s="36"/>
      <c r="C7" s="27"/>
      <c r="D7" s="27"/>
      <c r="E7" s="174"/>
      <c r="F7" s="174"/>
      <c r="G7" s="174"/>
      <c r="H7" s="174"/>
      <c r="I7" s="35"/>
      <c r="J7" s="19"/>
      <c r="K7" s="19"/>
      <c r="L7" s="19"/>
    </row>
    <row r="8" spans="1:12" ht="15.75" customHeight="1" x14ac:dyDescent="0.2">
      <c r="A8" s="175" t="s">
        <v>36</v>
      </c>
      <c r="B8" s="176"/>
      <c r="C8" s="139" t="s">
        <v>6</v>
      </c>
      <c r="D8" s="140"/>
      <c r="E8" s="174"/>
      <c r="F8" s="174"/>
      <c r="G8" s="174"/>
      <c r="H8" s="174"/>
      <c r="I8" s="28"/>
      <c r="J8" s="19"/>
      <c r="K8" s="19"/>
      <c r="L8" s="19"/>
    </row>
    <row r="9" spans="1:12" x14ac:dyDescent="0.2">
      <c r="A9" s="37"/>
      <c r="B9" s="37"/>
      <c r="C9" s="38"/>
      <c r="D9" s="27"/>
      <c r="E9" s="27"/>
      <c r="F9" s="27"/>
      <c r="G9" s="27"/>
      <c r="H9" s="27"/>
      <c r="I9" s="27"/>
      <c r="J9" s="19"/>
      <c r="K9" s="19"/>
      <c r="L9" s="19"/>
    </row>
    <row r="10" spans="1:12" x14ac:dyDescent="0.2">
      <c r="A10" s="168" t="s">
        <v>37</v>
      </c>
      <c r="B10" s="169"/>
      <c r="C10" s="139" t="s">
        <v>7</v>
      </c>
      <c r="D10" s="140"/>
      <c r="E10" s="27"/>
      <c r="F10" s="27"/>
      <c r="G10" s="27"/>
      <c r="H10" s="27"/>
      <c r="I10" s="27"/>
      <c r="J10" s="19"/>
      <c r="K10" s="19"/>
      <c r="L10" s="19"/>
    </row>
    <row r="11" spans="1:12" x14ac:dyDescent="0.2">
      <c r="A11" s="170"/>
      <c r="B11" s="170"/>
      <c r="C11" s="27"/>
      <c r="D11" s="27"/>
      <c r="E11" s="27"/>
      <c r="F11" s="27"/>
      <c r="G11" s="27"/>
      <c r="H11" s="27"/>
      <c r="I11" s="27"/>
      <c r="J11" s="19"/>
      <c r="K11" s="19"/>
      <c r="L11" s="19"/>
    </row>
    <row r="12" spans="1:12" x14ac:dyDescent="0.2">
      <c r="A12" s="127" t="s">
        <v>38</v>
      </c>
      <c r="B12" s="128"/>
      <c r="C12" s="141" t="s">
        <v>8</v>
      </c>
      <c r="D12" s="167"/>
      <c r="E12" s="167"/>
      <c r="F12" s="167"/>
      <c r="G12" s="167"/>
      <c r="H12" s="167"/>
      <c r="I12" s="130"/>
      <c r="J12" s="19"/>
      <c r="K12" s="19"/>
      <c r="L12" s="19"/>
    </row>
    <row r="13" spans="1:12" x14ac:dyDescent="0.2">
      <c r="A13" s="36"/>
      <c r="B13" s="36"/>
      <c r="C13" s="39"/>
      <c r="D13" s="27"/>
      <c r="E13" s="27"/>
      <c r="F13" s="27"/>
      <c r="G13" s="27"/>
      <c r="H13" s="27"/>
      <c r="I13" s="27"/>
      <c r="J13" s="19"/>
      <c r="K13" s="19"/>
      <c r="L13" s="19"/>
    </row>
    <row r="14" spans="1:12" x14ac:dyDescent="0.2">
      <c r="A14" s="127" t="s">
        <v>39</v>
      </c>
      <c r="B14" s="128"/>
      <c r="C14" s="177">
        <v>48000</v>
      </c>
      <c r="D14" s="178"/>
      <c r="E14" s="27"/>
      <c r="F14" s="141" t="s">
        <v>9</v>
      </c>
      <c r="G14" s="167"/>
      <c r="H14" s="167"/>
      <c r="I14" s="130"/>
      <c r="J14" s="19"/>
      <c r="K14" s="19"/>
      <c r="L14" s="19"/>
    </row>
    <row r="15" spans="1:12" x14ac:dyDescent="0.2">
      <c r="A15" s="36"/>
      <c r="B15" s="36"/>
      <c r="C15" s="27"/>
      <c r="D15" s="27"/>
      <c r="E15" s="27"/>
      <c r="F15" s="27"/>
      <c r="G15" s="27"/>
      <c r="H15" s="27"/>
      <c r="I15" s="27"/>
      <c r="J15" s="19"/>
      <c r="K15" s="19"/>
      <c r="L15" s="19"/>
    </row>
    <row r="16" spans="1:12" x14ac:dyDescent="0.2">
      <c r="A16" s="127" t="s">
        <v>40</v>
      </c>
      <c r="B16" s="128"/>
      <c r="C16" s="141" t="s">
        <v>10</v>
      </c>
      <c r="D16" s="167"/>
      <c r="E16" s="167"/>
      <c r="F16" s="167"/>
      <c r="G16" s="167"/>
      <c r="H16" s="167"/>
      <c r="I16" s="130"/>
      <c r="J16" s="19"/>
      <c r="K16" s="19"/>
      <c r="L16" s="19"/>
    </row>
    <row r="17" spans="1:12" x14ac:dyDescent="0.2">
      <c r="A17" s="36"/>
      <c r="B17" s="36"/>
      <c r="C17" s="27"/>
      <c r="D17" s="27"/>
      <c r="E17" s="27"/>
      <c r="F17" s="27"/>
      <c r="G17" s="27"/>
      <c r="H17" s="27"/>
      <c r="I17" s="27"/>
      <c r="J17" s="19"/>
      <c r="K17" s="19"/>
      <c r="L17" s="19"/>
    </row>
    <row r="18" spans="1:12" x14ac:dyDescent="0.2">
      <c r="A18" s="127" t="s">
        <v>41</v>
      </c>
      <c r="B18" s="128"/>
      <c r="C18" s="155" t="s">
        <v>11</v>
      </c>
      <c r="D18" s="156"/>
      <c r="E18" s="156"/>
      <c r="F18" s="156"/>
      <c r="G18" s="156"/>
      <c r="H18" s="156"/>
      <c r="I18" s="157"/>
      <c r="J18" s="19"/>
      <c r="K18" s="19"/>
      <c r="L18" s="19"/>
    </row>
    <row r="19" spans="1:12" x14ac:dyDescent="0.2">
      <c r="A19" s="36"/>
      <c r="B19" s="36"/>
      <c r="C19" s="39"/>
      <c r="D19" s="27"/>
      <c r="E19" s="27"/>
      <c r="F19" s="27"/>
      <c r="G19" s="27"/>
      <c r="H19" s="27"/>
      <c r="I19" s="27"/>
      <c r="J19" s="19"/>
      <c r="K19" s="19"/>
      <c r="L19" s="19"/>
    </row>
    <row r="20" spans="1:12" x14ac:dyDescent="0.2">
      <c r="A20" s="127" t="s">
        <v>42</v>
      </c>
      <c r="B20" s="128"/>
      <c r="C20" s="155" t="s">
        <v>12</v>
      </c>
      <c r="D20" s="156"/>
      <c r="E20" s="156"/>
      <c r="F20" s="156"/>
      <c r="G20" s="156"/>
      <c r="H20" s="156"/>
      <c r="I20" s="157"/>
      <c r="J20" s="19"/>
      <c r="K20" s="19"/>
      <c r="L20" s="19"/>
    </row>
    <row r="21" spans="1:12" x14ac:dyDescent="0.2">
      <c r="A21" s="36"/>
      <c r="B21" s="36"/>
      <c r="C21" s="39"/>
      <c r="D21" s="27"/>
      <c r="E21" s="27"/>
      <c r="F21" s="27"/>
      <c r="G21" s="27"/>
      <c r="H21" s="27"/>
      <c r="I21" s="27"/>
      <c r="J21" s="19"/>
      <c r="K21" s="19"/>
      <c r="L21" s="19"/>
    </row>
    <row r="22" spans="1:12" x14ac:dyDescent="0.2">
      <c r="A22" s="127" t="s">
        <v>43</v>
      </c>
      <c r="B22" s="128"/>
      <c r="C22" s="40">
        <v>201</v>
      </c>
      <c r="D22" s="141" t="s">
        <v>9</v>
      </c>
      <c r="E22" s="158"/>
      <c r="F22" s="159"/>
      <c r="G22" s="160"/>
      <c r="H22" s="161"/>
      <c r="I22" s="42"/>
      <c r="J22" s="19"/>
      <c r="K22" s="19"/>
      <c r="L22" s="19"/>
    </row>
    <row r="23" spans="1:12" x14ac:dyDescent="0.2">
      <c r="A23" s="36"/>
      <c r="B23" s="36"/>
      <c r="C23" s="27"/>
      <c r="D23" s="43"/>
      <c r="E23" s="43"/>
      <c r="F23" s="43"/>
      <c r="G23" s="43"/>
      <c r="H23" s="27"/>
      <c r="I23" s="28"/>
      <c r="J23" s="19"/>
      <c r="K23" s="19"/>
      <c r="L23" s="19"/>
    </row>
    <row r="24" spans="1:12" x14ac:dyDescent="0.2">
      <c r="A24" s="127" t="s">
        <v>44</v>
      </c>
      <c r="B24" s="128"/>
      <c r="C24" s="40">
        <v>6</v>
      </c>
      <c r="D24" s="141" t="s">
        <v>13</v>
      </c>
      <c r="E24" s="158"/>
      <c r="F24" s="158"/>
      <c r="G24" s="159"/>
      <c r="H24" s="34" t="s">
        <v>46</v>
      </c>
      <c r="I24" s="44">
        <v>5717</v>
      </c>
      <c r="J24" s="19"/>
      <c r="K24" s="19"/>
      <c r="L24" s="19"/>
    </row>
    <row r="25" spans="1:12" x14ac:dyDescent="0.2">
      <c r="A25" s="36"/>
      <c r="B25" s="36"/>
      <c r="C25" s="27"/>
      <c r="D25" s="43"/>
      <c r="E25" s="43"/>
      <c r="F25" s="43"/>
      <c r="G25" s="36"/>
      <c r="H25" s="36" t="s">
        <v>47</v>
      </c>
      <c r="I25" s="39"/>
      <c r="J25" s="19"/>
      <c r="K25" s="19"/>
      <c r="L25" s="19"/>
    </row>
    <row r="26" spans="1:12" x14ac:dyDescent="0.2">
      <c r="A26" s="127" t="s">
        <v>45</v>
      </c>
      <c r="B26" s="128"/>
      <c r="C26" s="45" t="s">
        <v>317</v>
      </c>
      <c r="D26" s="46"/>
      <c r="E26" s="19"/>
      <c r="F26" s="47"/>
      <c r="G26" s="127" t="s">
        <v>48</v>
      </c>
      <c r="H26" s="128"/>
      <c r="I26" s="48" t="s">
        <v>14</v>
      </c>
      <c r="J26" s="19"/>
      <c r="K26" s="19"/>
      <c r="L26" s="19"/>
    </row>
    <row r="27" spans="1:12" x14ac:dyDescent="0.2">
      <c r="A27" s="36"/>
      <c r="B27" s="36"/>
      <c r="C27" s="27"/>
      <c r="D27" s="47"/>
      <c r="E27" s="47"/>
      <c r="F27" s="47"/>
      <c r="G27" s="47"/>
      <c r="H27" s="27"/>
      <c r="I27" s="49"/>
      <c r="J27" s="19"/>
      <c r="K27" s="19"/>
      <c r="L27" s="19"/>
    </row>
    <row r="28" spans="1:12" x14ac:dyDescent="0.2">
      <c r="A28" s="162" t="s">
        <v>49</v>
      </c>
      <c r="B28" s="163"/>
      <c r="C28" s="164"/>
      <c r="D28" s="164"/>
      <c r="E28" s="165"/>
      <c r="F28" s="166"/>
      <c r="G28" s="166"/>
      <c r="H28" s="149" t="s">
        <v>50</v>
      </c>
      <c r="I28" s="149"/>
      <c r="J28" s="19"/>
      <c r="K28" s="19"/>
      <c r="L28" s="19"/>
    </row>
    <row r="29" spans="1:12" x14ac:dyDescent="0.2">
      <c r="A29" s="19"/>
      <c r="B29" s="19"/>
      <c r="C29" s="19"/>
      <c r="D29" s="33"/>
      <c r="E29" s="27"/>
      <c r="F29" s="27"/>
      <c r="G29" s="27"/>
      <c r="H29" s="50"/>
      <c r="I29" s="49"/>
      <c r="J29" s="19"/>
      <c r="K29" s="19"/>
      <c r="L29" s="19"/>
    </row>
    <row r="30" spans="1:12" x14ac:dyDescent="0.2">
      <c r="A30" s="148" t="s">
        <v>15</v>
      </c>
      <c r="B30" s="142"/>
      <c r="C30" s="142"/>
      <c r="D30" s="143"/>
      <c r="E30" s="148" t="s">
        <v>21</v>
      </c>
      <c r="F30" s="150"/>
      <c r="G30" s="151"/>
      <c r="H30" s="139" t="s">
        <v>26</v>
      </c>
      <c r="I30" s="152"/>
      <c r="J30" s="19"/>
      <c r="K30" s="19"/>
      <c r="L30" s="19"/>
    </row>
    <row r="31" spans="1:12" x14ac:dyDescent="0.2">
      <c r="A31" s="41"/>
      <c r="B31" s="41"/>
      <c r="C31" s="39"/>
      <c r="D31" s="153"/>
      <c r="E31" s="153"/>
      <c r="F31" s="153"/>
      <c r="G31" s="154"/>
      <c r="H31" s="27"/>
      <c r="I31" s="53"/>
      <c r="J31" s="19"/>
      <c r="K31" s="19"/>
      <c r="L31" s="19"/>
    </row>
    <row r="32" spans="1:12" x14ac:dyDescent="0.2">
      <c r="A32" s="148" t="s">
        <v>16</v>
      </c>
      <c r="B32" s="142"/>
      <c r="C32" s="142"/>
      <c r="D32" s="143"/>
      <c r="E32" s="148" t="s">
        <v>21</v>
      </c>
      <c r="F32" s="142"/>
      <c r="G32" s="142"/>
      <c r="H32" s="139" t="s">
        <v>27</v>
      </c>
      <c r="I32" s="140"/>
      <c r="J32" s="19"/>
      <c r="K32" s="19"/>
      <c r="L32" s="19"/>
    </row>
    <row r="33" spans="1:12" x14ac:dyDescent="0.2">
      <c r="A33" s="41"/>
      <c r="B33" s="41"/>
      <c r="C33" s="39"/>
      <c r="D33" s="51"/>
      <c r="E33" s="51"/>
      <c r="F33" s="51"/>
      <c r="G33" s="52"/>
      <c r="H33" s="27"/>
      <c r="I33" s="54"/>
      <c r="J33" s="19"/>
      <c r="K33" s="19"/>
      <c r="L33" s="19"/>
    </row>
    <row r="34" spans="1:12" x14ac:dyDescent="0.2">
      <c r="A34" s="148" t="s">
        <v>17</v>
      </c>
      <c r="B34" s="142"/>
      <c r="C34" s="142"/>
      <c r="D34" s="143"/>
      <c r="E34" s="148" t="s">
        <v>22</v>
      </c>
      <c r="F34" s="142"/>
      <c r="G34" s="142"/>
      <c r="H34" s="139" t="s">
        <v>28</v>
      </c>
      <c r="I34" s="140"/>
      <c r="J34" s="19"/>
      <c r="K34" s="19"/>
      <c r="L34" s="19"/>
    </row>
    <row r="35" spans="1:12" x14ac:dyDescent="0.2">
      <c r="A35" s="41"/>
      <c r="B35" s="41"/>
      <c r="C35" s="39"/>
      <c r="D35" s="51"/>
      <c r="E35" s="51"/>
      <c r="F35" s="51"/>
      <c r="G35" s="52"/>
      <c r="H35" s="27"/>
      <c r="I35" s="54"/>
      <c r="J35" s="19"/>
      <c r="K35" s="19"/>
      <c r="L35" s="19"/>
    </row>
    <row r="36" spans="1:12" x14ac:dyDescent="0.2">
      <c r="A36" s="148" t="s">
        <v>18</v>
      </c>
      <c r="B36" s="142"/>
      <c r="C36" s="142"/>
      <c r="D36" s="143"/>
      <c r="E36" s="148" t="s">
        <v>23</v>
      </c>
      <c r="F36" s="142"/>
      <c r="G36" s="142"/>
      <c r="H36" s="139" t="s">
        <v>29</v>
      </c>
      <c r="I36" s="140"/>
      <c r="J36" s="19"/>
      <c r="K36" s="19"/>
      <c r="L36" s="19"/>
    </row>
    <row r="37" spans="1:12" x14ac:dyDescent="0.2">
      <c r="A37" s="55"/>
      <c r="B37" s="55"/>
      <c r="C37" s="144"/>
      <c r="D37" s="145"/>
      <c r="E37" s="27"/>
      <c r="F37" s="144"/>
      <c r="G37" s="145"/>
      <c r="H37" s="27"/>
      <c r="I37" s="27"/>
      <c r="J37" s="19"/>
      <c r="K37" s="19"/>
      <c r="L37" s="19"/>
    </row>
    <row r="38" spans="1:12" x14ac:dyDescent="0.2">
      <c r="A38" s="148" t="s">
        <v>19</v>
      </c>
      <c r="B38" s="142"/>
      <c r="C38" s="142"/>
      <c r="D38" s="143"/>
      <c r="E38" s="148" t="s">
        <v>24</v>
      </c>
      <c r="F38" s="142"/>
      <c r="G38" s="142"/>
      <c r="H38" s="139" t="s">
        <v>30</v>
      </c>
      <c r="I38" s="140"/>
      <c r="J38" s="19"/>
      <c r="K38" s="19"/>
      <c r="L38" s="19"/>
    </row>
    <row r="39" spans="1:12" x14ac:dyDescent="0.2">
      <c r="A39" s="55"/>
      <c r="B39" s="55"/>
      <c r="C39" s="56"/>
      <c r="D39" s="57"/>
      <c r="E39" s="27"/>
      <c r="F39" s="56"/>
      <c r="G39" s="57"/>
      <c r="H39" s="27"/>
      <c r="I39" s="27"/>
      <c r="J39" s="19"/>
      <c r="K39" s="19"/>
      <c r="L39" s="19"/>
    </row>
    <row r="40" spans="1:12" x14ac:dyDescent="0.2">
      <c r="A40" s="148" t="s">
        <v>20</v>
      </c>
      <c r="B40" s="150"/>
      <c r="C40" s="150"/>
      <c r="D40" s="151"/>
      <c r="E40" s="148" t="s">
        <v>25</v>
      </c>
      <c r="F40" s="142"/>
      <c r="G40" s="142"/>
      <c r="H40" s="139" t="s">
        <v>31</v>
      </c>
      <c r="I40" s="140"/>
      <c r="J40" s="19"/>
      <c r="K40" s="19"/>
      <c r="L40" s="19"/>
    </row>
    <row r="41" spans="1:12" x14ac:dyDescent="0.2">
      <c r="A41" s="58"/>
      <c r="B41" s="59"/>
      <c r="C41" s="59"/>
      <c r="D41" s="59"/>
      <c r="E41" s="58"/>
      <c r="F41" s="59"/>
      <c r="G41" s="59"/>
      <c r="H41" s="60"/>
      <c r="I41" s="61"/>
      <c r="J41" s="19"/>
      <c r="K41" s="19"/>
      <c r="L41" s="19"/>
    </row>
    <row r="42" spans="1:12" x14ac:dyDescent="0.2">
      <c r="A42" s="55"/>
      <c r="B42" s="55"/>
      <c r="C42" s="56"/>
      <c r="D42" s="57"/>
      <c r="E42" s="27"/>
      <c r="F42" s="56"/>
      <c r="G42" s="57"/>
      <c r="H42" s="27"/>
      <c r="I42" s="27"/>
      <c r="J42" s="19"/>
      <c r="K42" s="19"/>
      <c r="L42" s="19"/>
    </row>
    <row r="43" spans="1:12" x14ac:dyDescent="0.2">
      <c r="A43" s="62"/>
      <c r="B43" s="62"/>
      <c r="C43" s="62"/>
      <c r="D43" s="38"/>
      <c r="E43" s="38"/>
      <c r="F43" s="62"/>
      <c r="G43" s="38"/>
      <c r="H43" s="38"/>
      <c r="I43" s="38"/>
      <c r="J43" s="19"/>
      <c r="K43" s="19"/>
      <c r="L43" s="19"/>
    </row>
    <row r="44" spans="1:12" x14ac:dyDescent="0.2">
      <c r="A44" s="122" t="s">
        <v>51</v>
      </c>
      <c r="B44" s="123"/>
      <c r="C44" s="139"/>
      <c r="D44" s="140"/>
      <c r="E44" s="28"/>
      <c r="F44" s="141"/>
      <c r="G44" s="142"/>
      <c r="H44" s="142"/>
      <c r="I44" s="143"/>
      <c r="J44" s="19"/>
      <c r="K44" s="19"/>
      <c r="L44" s="19"/>
    </row>
    <row r="45" spans="1:12" x14ac:dyDescent="0.2">
      <c r="A45" s="55"/>
      <c r="B45" s="55"/>
      <c r="C45" s="144"/>
      <c r="D45" s="145"/>
      <c r="E45" s="27"/>
      <c r="F45" s="144"/>
      <c r="G45" s="146"/>
      <c r="H45" s="63"/>
      <c r="I45" s="63"/>
      <c r="J45" s="19"/>
      <c r="K45" s="19"/>
      <c r="L45" s="19"/>
    </row>
    <row r="46" spans="1:12" x14ac:dyDescent="0.2">
      <c r="A46" s="122" t="s">
        <v>52</v>
      </c>
      <c r="B46" s="123"/>
      <c r="C46" s="141" t="s">
        <v>313</v>
      </c>
      <c r="D46" s="147"/>
      <c r="E46" s="147"/>
      <c r="F46" s="147"/>
      <c r="G46" s="147"/>
      <c r="H46" s="147"/>
      <c r="I46" s="147"/>
      <c r="J46" s="19"/>
      <c r="K46" s="19"/>
      <c r="L46" s="19"/>
    </row>
    <row r="47" spans="1:12" x14ac:dyDescent="0.2">
      <c r="A47" s="36"/>
      <c r="B47" s="36"/>
      <c r="C47" s="64" t="s">
        <v>54</v>
      </c>
      <c r="D47" s="28"/>
      <c r="E47" s="28"/>
      <c r="F47" s="28"/>
      <c r="G47" s="28"/>
      <c r="H47" s="28"/>
      <c r="I47" s="28"/>
      <c r="J47" s="19"/>
      <c r="K47" s="19"/>
      <c r="L47" s="19"/>
    </row>
    <row r="48" spans="1:12" x14ac:dyDescent="0.2">
      <c r="A48" s="122" t="s">
        <v>53</v>
      </c>
      <c r="B48" s="123"/>
      <c r="C48" s="129" t="s">
        <v>318</v>
      </c>
      <c r="D48" s="125"/>
      <c r="E48" s="126"/>
      <c r="F48" s="28"/>
      <c r="G48" s="34" t="s">
        <v>55</v>
      </c>
      <c r="H48" s="129" t="s">
        <v>312</v>
      </c>
      <c r="I48" s="126"/>
      <c r="J48" s="19"/>
      <c r="K48" s="19"/>
      <c r="L48" s="19"/>
    </row>
    <row r="49" spans="1:12" x14ac:dyDescent="0.2">
      <c r="A49" s="36"/>
      <c r="B49" s="36"/>
      <c r="C49" s="64"/>
      <c r="D49" s="28"/>
      <c r="E49" s="28"/>
      <c r="F49" s="28"/>
      <c r="G49" s="28"/>
      <c r="H49" s="28"/>
      <c r="I49" s="28"/>
      <c r="J49" s="19"/>
      <c r="K49" s="19"/>
      <c r="L49" s="19"/>
    </row>
    <row r="50" spans="1:12" x14ac:dyDescent="0.2">
      <c r="A50" s="122" t="s">
        <v>56</v>
      </c>
      <c r="B50" s="123"/>
      <c r="C50" s="124" t="s">
        <v>314</v>
      </c>
      <c r="D50" s="125"/>
      <c r="E50" s="125"/>
      <c r="F50" s="125"/>
      <c r="G50" s="125"/>
      <c r="H50" s="125"/>
      <c r="I50" s="126"/>
      <c r="J50" s="19"/>
      <c r="K50" s="19"/>
      <c r="L50" s="19"/>
    </row>
    <row r="51" spans="1:12" x14ac:dyDescent="0.2">
      <c r="A51" s="36"/>
      <c r="B51" s="36"/>
      <c r="C51" s="28"/>
      <c r="D51" s="28"/>
      <c r="E51" s="28"/>
      <c r="F51" s="28"/>
      <c r="G51" s="28"/>
      <c r="H51" s="28"/>
      <c r="I51" s="28"/>
      <c r="J51" s="19"/>
      <c r="K51" s="19"/>
      <c r="L51" s="19"/>
    </row>
    <row r="52" spans="1:12" x14ac:dyDescent="0.2">
      <c r="A52" s="127" t="s">
        <v>57</v>
      </c>
      <c r="B52" s="128"/>
      <c r="C52" s="129" t="s">
        <v>307</v>
      </c>
      <c r="D52" s="125"/>
      <c r="E52" s="125"/>
      <c r="F52" s="125"/>
      <c r="G52" s="125"/>
      <c r="H52" s="125"/>
      <c r="I52" s="130"/>
      <c r="J52" s="19"/>
      <c r="K52" s="19"/>
      <c r="L52" s="19"/>
    </row>
    <row r="53" spans="1:12" x14ac:dyDescent="0.2">
      <c r="A53" s="65"/>
      <c r="B53" s="65"/>
      <c r="C53" s="133" t="s">
        <v>54</v>
      </c>
      <c r="D53" s="133"/>
      <c r="E53" s="133"/>
      <c r="F53" s="133"/>
      <c r="G53" s="133"/>
      <c r="H53" s="133"/>
      <c r="I53" s="67"/>
      <c r="J53" s="19"/>
      <c r="K53" s="19"/>
      <c r="L53" s="19"/>
    </row>
    <row r="54" spans="1:12" x14ac:dyDescent="0.2">
      <c r="A54" s="65"/>
      <c r="B54" s="65"/>
      <c r="C54" s="66"/>
      <c r="D54" s="66"/>
      <c r="E54" s="66"/>
      <c r="F54" s="66"/>
      <c r="G54" s="66"/>
      <c r="H54" s="66"/>
      <c r="I54" s="67"/>
      <c r="J54" s="19"/>
      <c r="K54" s="19"/>
      <c r="L54" s="19"/>
    </row>
    <row r="55" spans="1:12" x14ac:dyDescent="0.2">
      <c r="A55" s="65"/>
      <c r="B55" s="131" t="s">
        <v>58</v>
      </c>
      <c r="C55" s="132"/>
      <c r="D55" s="132"/>
      <c r="E55" s="132"/>
      <c r="F55" s="106"/>
      <c r="G55" s="106"/>
      <c r="H55" s="102"/>
      <c r="I55" s="102"/>
      <c r="J55" s="19"/>
      <c r="K55" s="19"/>
      <c r="L55" s="19"/>
    </row>
    <row r="56" spans="1:12" x14ac:dyDescent="0.2">
      <c r="A56" s="65"/>
      <c r="B56" s="107" t="s">
        <v>310</v>
      </c>
      <c r="C56" s="108"/>
      <c r="D56" s="108"/>
      <c r="E56" s="108"/>
      <c r="F56" s="108"/>
      <c r="G56" s="108"/>
      <c r="H56" s="137"/>
      <c r="I56" s="137"/>
      <c r="J56" s="19"/>
      <c r="K56" s="19"/>
      <c r="L56" s="19"/>
    </row>
    <row r="57" spans="1:12" x14ac:dyDescent="0.2">
      <c r="A57" s="65"/>
      <c r="B57" s="107" t="s">
        <v>309</v>
      </c>
      <c r="C57" s="108"/>
      <c r="D57" s="108"/>
      <c r="E57" s="108"/>
      <c r="F57" s="108"/>
      <c r="G57" s="108"/>
      <c r="H57" s="137"/>
      <c r="I57" s="137"/>
      <c r="J57" s="19"/>
      <c r="K57" s="19"/>
      <c r="L57" s="19"/>
    </row>
    <row r="58" spans="1:12" x14ac:dyDescent="0.2">
      <c r="A58" s="65"/>
      <c r="B58" s="107" t="s">
        <v>308</v>
      </c>
      <c r="C58" s="108"/>
      <c r="D58" s="108"/>
      <c r="E58" s="108"/>
      <c r="F58" s="108"/>
      <c r="G58" s="108"/>
      <c r="H58" s="137"/>
      <c r="I58" s="137"/>
      <c r="J58" s="19"/>
      <c r="K58" s="19"/>
      <c r="L58" s="19"/>
    </row>
    <row r="59" spans="1:12" x14ac:dyDescent="0.2">
      <c r="A59" s="65"/>
      <c r="B59" s="107" t="s">
        <v>305</v>
      </c>
      <c r="C59" s="114"/>
      <c r="D59" s="114"/>
      <c r="E59" s="114"/>
      <c r="F59" s="114"/>
      <c r="G59" s="114"/>
      <c r="H59" s="137"/>
      <c r="I59" s="137"/>
      <c r="J59" s="19"/>
      <c r="K59" s="19"/>
      <c r="L59" s="19"/>
    </row>
    <row r="60" spans="1:12" x14ac:dyDescent="0.2">
      <c r="A60" s="65"/>
      <c r="B60" s="107" t="s">
        <v>306</v>
      </c>
      <c r="C60" s="114"/>
      <c r="D60" s="114"/>
      <c r="E60" s="114"/>
      <c r="F60" s="114"/>
      <c r="G60" s="114"/>
      <c r="H60" s="137"/>
      <c r="I60" s="137"/>
      <c r="J60" s="19"/>
      <c r="K60" s="19"/>
      <c r="L60" s="19"/>
    </row>
    <row r="61" spans="1:12" x14ac:dyDescent="0.2">
      <c r="A61" s="65"/>
      <c r="B61" s="117"/>
      <c r="C61" s="66"/>
      <c r="D61" s="66"/>
      <c r="E61" s="66"/>
      <c r="F61" s="66"/>
      <c r="G61" s="66"/>
      <c r="H61" s="66"/>
      <c r="I61" s="67"/>
      <c r="J61" s="19"/>
      <c r="K61" s="19"/>
      <c r="L61" s="19"/>
    </row>
    <row r="62" spans="1:12" ht="13.5" thickBot="1" x14ac:dyDescent="0.25">
      <c r="A62" s="68" t="s">
        <v>1</v>
      </c>
      <c r="B62" s="28"/>
      <c r="C62" s="28"/>
      <c r="D62" s="28"/>
      <c r="E62" s="28"/>
      <c r="F62" s="28"/>
      <c r="G62" s="69"/>
      <c r="H62" s="70"/>
      <c r="I62" s="69"/>
      <c r="J62" s="19"/>
      <c r="K62" s="19"/>
      <c r="L62" s="19"/>
    </row>
    <row r="63" spans="1:12" x14ac:dyDescent="0.2">
      <c r="A63" s="28"/>
      <c r="B63" s="28"/>
      <c r="C63" s="28"/>
      <c r="D63" s="28"/>
      <c r="E63" s="65" t="s">
        <v>2</v>
      </c>
      <c r="F63" s="19"/>
      <c r="G63" s="134" t="s">
        <v>59</v>
      </c>
      <c r="H63" s="135"/>
      <c r="I63" s="136"/>
      <c r="J63" s="19"/>
      <c r="K63" s="19"/>
      <c r="L63" s="19"/>
    </row>
    <row r="64" spans="1:12" x14ac:dyDescent="0.2">
      <c r="A64" s="71"/>
      <c r="B64" s="71"/>
      <c r="C64" s="33"/>
      <c r="D64" s="33"/>
      <c r="E64" s="33"/>
      <c r="F64" s="33"/>
      <c r="G64" s="120"/>
      <c r="H64" s="121"/>
      <c r="I64" s="33"/>
      <c r="J64" s="19"/>
      <c r="K64" s="19"/>
      <c r="L64" s="19"/>
    </row>
  </sheetData>
  <protectedRanges>
    <protectedRange sqref="E2 H2 C6:D6 C8:D8 C10:D10 C12:I12 C14:D14 F14:I14 C16:I16 C18:I18 C20:I20 C24:G24 C22:F22 C26 I26 I24 A30:I30 A32:I32 A34:D34" name="Range1"/>
  </protectedRanges>
  <mergeCells count="71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H28:I28"/>
    <mergeCell ref="A30:D30"/>
    <mergeCell ref="E30:G30"/>
    <mergeCell ref="H30:I30"/>
    <mergeCell ref="A40:D40"/>
    <mergeCell ref="E40:G40"/>
    <mergeCell ref="H40:I40"/>
    <mergeCell ref="D31:G31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G64:H64"/>
    <mergeCell ref="A50:B50"/>
    <mergeCell ref="C50:I50"/>
    <mergeCell ref="A52:B52"/>
    <mergeCell ref="C52:I52"/>
    <mergeCell ref="B55:E55"/>
    <mergeCell ref="C53:H53"/>
    <mergeCell ref="G63:I63"/>
    <mergeCell ref="H56:I60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50" r:id="rId1" display="draga.celiscak@podravka.hr"/>
  </hyperlinks>
  <pageMargins left="0.55118110236220474" right="0" top="0.98425196850393704" bottom="0.59055118110236227" header="0.51181102362204722" footer="0.51181102362204722"/>
  <pageSetup paperSize="9" scale="73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23"/>
  <sheetViews>
    <sheetView showGridLines="0" zoomScale="110" zoomScaleNormal="110" zoomScaleSheetLayoutView="110" workbookViewId="0">
      <selection activeCell="A24" sqref="A24:H24"/>
    </sheetView>
  </sheetViews>
  <sheetFormatPr defaultRowHeight="12.75" x14ac:dyDescent="0.2"/>
  <cols>
    <col min="5" max="5" width="10.140625" customWidth="1"/>
    <col min="7" max="7" width="6" customWidth="1"/>
    <col min="8" max="8" width="9.140625" customWidth="1"/>
    <col min="10" max="10" width="12.7109375" customWidth="1"/>
    <col min="11" max="11" width="12.140625" customWidth="1"/>
    <col min="13" max="13" width="9.140625" customWidth="1"/>
  </cols>
  <sheetData>
    <row r="1" spans="1:11" ht="12.75" customHeight="1" x14ac:dyDescent="0.2">
      <c r="A1" s="191" t="s">
        <v>60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1" x14ac:dyDescent="0.2">
      <c r="A2" s="192" t="s">
        <v>315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</row>
    <row r="3" spans="1:11" ht="7.5" customHeight="1" x14ac:dyDescent="0.2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</row>
    <row r="4" spans="1:11" x14ac:dyDescent="0.2">
      <c r="A4" s="194" t="s">
        <v>311</v>
      </c>
      <c r="B4" s="195"/>
      <c r="C4" s="195"/>
      <c r="D4" s="195"/>
      <c r="E4" s="195"/>
      <c r="F4" s="195"/>
      <c r="G4" s="195"/>
      <c r="H4" s="195"/>
      <c r="I4" s="195"/>
      <c r="J4" s="195"/>
      <c r="K4" s="196"/>
    </row>
    <row r="5" spans="1:11" ht="33" customHeight="1" thickBot="1" x14ac:dyDescent="0.25">
      <c r="A5" s="197" t="s">
        <v>61</v>
      </c>
      <c r="B5" s="198"/>
      <c r="C5" s="198"/>
      <c r="D5" s="198"/>
      <c r="E5" s="198"/>
      <c r="F5" s="198"/>
      <c r="G5" s="198"/>
      <c r="H5" s="199"/>
      <c r="I5" s="73" t="s">
        <v>62</v>
      </c>
      <c r="J5" s="74" t="s">
        <v>63</v>
      </c>
      <c r="K5" s="75" t="s">
        <v>64</v>
      </c>
    </row>
    <row r="6" spans="1:11" x14ac:dyDescent="0.2">
      <c r="A6" s="200">
        <v>1</v>
      </c>
      <c r="B6" s="200"/>
      <c r="C6" s="200"/>
      <c r="D6" s="200"/>
      <c r="E6" s="200"/>
      <c r="F6" s="200"/>
      <c r="G6" s="200"/>
      <c r="H6" s="200"/>
      <c r="I6" s="77">
        <v>2</v>
      </c>
      <c r="J6" s="76">
        <v>3</v>
      </c>
      <c r="K6" s="76">
        <v>4</v>
      </c>
    </row>
    <row r="7" spans="1:11" ht="11.25" customHeight="1" x14ac:dyDescent="0.2">
      <c r="A7" s="182" t="s">
        <v>66</v>
      </c>
      <c r="B7" s="183"/>
      <c r="C7" s="183"/>
      <c r="D7" s="183"/>
      <c r="E7" s="183"/>
      <c r="F7" s="183"/>
      <c r="G7" s="183"/>
      <c r="H7" s="183"/>
      <c r="I7" s="183"/>
      <c r="J7" s="183"/>
      <c r="K7" s="184"/>
    </row>
    <row r="8" spans="1:11" x14ac:dyDescent="0.2">
      <c r="A8" s="185" t="s">
        <v>65</v>
      </c>
      <c r="B8" s="186"/>
      <c r="C8" s="186"/>
      <c r="D8" s="186"/>
      <c r="E8" s="186"/>
      <c r="F8" s="186"/>
      <c r="G8" s="186"/>
      <c r="H8" s="187"/>
      <c r="I8" s="6">
        <v>1</v>
      </c>
      <c r="J8" s="11">
        <v>0</v>
      </c>
      <c r="K8" s="11">
        <v>0</v>
      </c>
    </row>
    <row r="9" spans="1:11" x14ac:dyDescent="0.2">
      <c r="A9" s="188" t="s">
        <v>67</v>
      </c>
      <c r="B9" s="189"/>
      <c r="C9" s="189"/>
      <c r="D9" s="189"/>
      <c r="E9" s="189"/>
      <c r="F9" s="189"/>
      <c r="G9" s="189"/>
      <c r="H9" s="190"/>
      <c r="I9" s="4">
        <v>2</v>
      </c>
      <c r="J9" s="12">
        <f>J10+J17+J27+J36+J40</f>
        <v>1721143991.38428</v>
      </c>
      <c r="K9" s="12">
        <f>K10+K17+K27+K36+K40</f>
        <v>1517762204</v>
      </c>
    </row>
    <row r="10" spans="1:11" x14ac:dyDescent="0.2">
      <c r="A10" s="179" t="s">
        <v>68</v>
      </c>
      <c r="B10" s="180"/>
      <c r="C10" s="180"/>
      <c r="D10" s="180"/>
      <c r="E10" s="180"/>
      <c r="F10" s="180"/>
      <c r="G10" s="180"/>
      <c r="H10" s="181"/>
      <c r="I10" s="4">
        <v>3</v>
      </c>
      <c r="J10" s="12">
        <f>SUM(J11:J16)</f>
        <v>279641787.80599999</v>
      </c>
      <c r="K10" s="12">
        <f>SUM(K11:K16)</f>
        <v>244319137</v>
      </c>
    </row>
    <row r="11" spans="1:11" x14ac:dyDescent="0.2">
      <c r="A11" s="179" t="s">
        <v>69</v>
      </c>
      <c r="B11" s="180"/>
      <c r="C11" s="180"/>
      <c r="D11" s="180"/>
      <c r="E11" s="180"/>
      <c r="F11" s="180"/>
      <c r="G11" s="180"/>
      <c r="H11" s="181"/>
      <c r="I11" s="4">
        <v>4</v>
      </c>
      <c r="J11" s="13">
        <v>5839794</v>
      </c>
      <c r="K11" s="13">
        <v>8387114</v>
      </c>
    </row>
    <row r="12" spans="1:11" x14ac:dyDescent="0.2">
      <c r="A12" s="179" t="s">
        <v>70</v>
      </c>
      <c r="B12" s="180"/>
      <c r="C12" s="180"/>
      <c r="D12" s="180"/>
      <c r="E12" s="180"/>
      <c r="F12" s="180"/>
      <c r="G12" s="180"/>
      <c r="H12" s="181"/>
      <c r="I12" s="4">
        <v>5</v>
      </c>
      <c r="J12" s="13">
        <v>210946609.80599999</v>
      </c>
      <c r="K12" s="13">
        <v>184927027</v>
      </c>
    </row>
    <row r="13" spans="1:11" x14ac:dyDescent="0.2">
      <c r="A13" s="179" t="s">
        <v>0</v>
      </c>
      <c r="B13" s="180"/>
      <c r="C13" s="180"/>
      <c r="D13" s="180"/>
      <c r="E13" s="180"/>
      <c r="F13" s="180"/>
      <c r="G13" s="180"/>
      <c r="H13" s="181"/>
      <c r="I13" s="4">
        <v>6</v>
      </c>
      <c r="J13" s="13">
        <v>41983000</v>
      </c>
      <c r="K13" s="13">
        <v>25881000</v>
      </c>
    </row>
    <row r="14" spans="1:11" x14ac:dyDescent="0.2">
      <c r="A14" s="179" t="s">
        <v>71</v>
      </c>
      <c r="B14" s="180"/>
      <c r="C14" s="180"/>
      <c r="D14" s="180"/>
      <c r="E14" s="180"/>
      <c r="F14" s="180"/>
      <c r="G14" s="180"/>
      <c r="H14" s="181"/>
      <c r="I14" s="4">
        <v>7</v>
      </c>
      <c r="J14" s="13">
        <v>0</v>
      </c>
      <c r="K14" s="13">
        <v>0</v>
      </c>
    </row>
    <row r="15" spans="1:11" x14ac:dyDescent="0.2">
      <c r="A15" s="179" t="s">
        <v>72</v>
      </c>
      <c r="B15" s="180"/>
      <c r="C15" s="180"/>
      <c r="D15" s="180"/>
      <c r="E15" s="180"/>
      <c r="F15" s="180"/>
      <c r="G15" s="180"/>
      <c r="H15" s="181"/>
      <c r="I15" s="4">
        <v>8</v>
      </c>
      <c r="J15" s="13">
        <v>20872384</v>
      </c>
      <c r="K15" s="13">
        <v>25123996</v>
      </c>
    </row>
    <row r="16" spans="1:11" x14ac:dyDescent="0.2">
      <c r="A16" s="179" t="s">
        <v>73</v>
      </c>
      <c r="B16" s="180"/>
      <c r="C16" s="180"/>
      <c r="D16" s="180"/>
      <c r="E16" s="180"/>
      <c r="F16" s="180"/>
      <c r="G16" s="180"/>
      <c r="H16" s="181"/>
      <c r="I16" s="4">
        <v>9</v>
      </c>
      <c r="J16" s="13">
        <v>0</v>
      </c>
      <c r="K16" s="13">
        <v>0</v>
      </c>
    </row>
    <row r="17" spans="1:11" x14ac:dyDescent="0.2">
      <c r="A17" s="179" t="s">
        <v>74</v>
      </c>
      <c r="B17" s="180"/>
      <c r="C17" s="180"/>
      <c r="D17" s="180"/>
      <c r="E17" s="180"/>
      <c r="F17" s="180"/>
      <c r="G17" s="180"/>
      <c r="H17" s="181"/>
      <c r="I17" s="4">
        <v>10</v>
      </c>
      <c r="J17" s="12">
        <f>SUM(J18:J26)</f>
        <v>1400738836.94328</v>
      </c>
      <c r="K17" s="12">
        <f>SUM(K18:K26)</f>
        <v>1218263632</v>
      </c>
    </row>
    <row r="18" spans="1:11" x14ac:dyDescent="0.2">
      <c r="A18" s="179" t="s">
        <v>75</v>
      </c>
      <c r="B18" s="180"/>
      <c r="C18" s="180"/>
      <c r="D18" s="180"/>
      <c r="E18" s="180"/>
      <c r="F18" s="180"/>
      <c r="G18" s="180"/>
      <c r="H18" s="181"/>
      <c r="I18" s="4">
        <v>11</v>
      </c>
      <c r="J18" s="13">
        <v>45995536</v>
      </c>
      <c r="K18" s="13">
        <v>57770322</v>
      </c>
    </row>
    <row r="19" spans="1:11" x14ac:dyDescent="0.2">
      <c r="A19" s="179" t="s">
        <v>76</v>
      </c>
      <c r="B19" s="180"/>
      <c r="C19" s="180"/>
      <c r="D19" s="180"/>
      <c r="E19" s="180"/>
      <c r="F19" s="180"/>
      <c r="G19" s="180"/>
      <c r="H19" s="181"/>
      <c r="I19" s="4">
        <v>12</v>
      </c>
      <c r="J19" s="13">
        <v>882052504</v>
      </c>
      <c r="K19" s="13">
        <v>758629723</v>
      </c>
    </row>
    <row r="20" spans="1:11" x14ac:dyDescent="0.2">
      <c r="A20" s="179" t="s">
        <v>77</v>
      </c>
      <c r="B20" s="180"/>
      <c r="C20" s="180"/>
      <c r="D20" s="180"/>
      <c r="E20" s="180"/>
      <c r="F20" s="180"/>
      <c r="G20" s="180"/>
      <c r="H20" s="181"/>
      <c r="I20" s="4">
        <v>13</v>
      </c>
      <c r="J20" s="13">
        <v>383931369.94327998</v>
      </c>
      <c r="K20" s="13">
        <v>317730791</v>
      </c>
    </row>
    <row r="21" spans="1:11" x14ac:dyDescent="0.2">
      <c r="A21" s="179" t="s">
        <v>78</v>
      </c>
      <c r="B21" s="180"/>
      <c r="C21" s="180"/>
      <c r="D21" s="180"/>
      <c r="E21" s="180"/>
      <c r="F21" s="180"/>
      <c r="G21" s="180"/>
      <c r="H21" s="181"/>
      <c r="I21" s="4">
        <v>14</v>
      </c>
      <c r="J21" s="13">
        <v>18257354</v>
      </c>
      <c r="K21" s="13">
        <v>20642379</v>
      </c>
    </row>
    <row r="22" spans="1:11" x14ac:dyDescent="0.2">
      <c r="A22" s="179" t="s">
        <v>79</v>
      </c>
      <c r="B22" s="180"/>
      <c r="C22" s="180"/>
      <c r="D22" s="180"/>
      <c r="E22" s="180"/>
      <c r="F22" s="180"/>
      <c r="G22" s="180"/>
      <c r="H22" s="181"/>
      <c r="I22" s="4">
        <v>15</v>
      </c>
      <c r="J22" s="13">
        <v>0</v>
      </c>
      <c r="K22" s="13">
        <v>0</v>
      </c>
    </row>
    <row r="23" spans="1:11" x14ac:dyDescent="0.2">
      <c r="A23" s="179" t="s">
        <v>80</v>
      </c>
      <c r="B23" s="180"/>
      <c r="C23" s="180"/>
      <c r="D23" s="180"/>
      <c r="E23" s="180"/>
      <c r="F23" s="180"/>
      <c r="G23" s="180"/>
      <c r="H23" s="181"/>
      <c r="I23" s="4">
        <v>16</v>
      </c>
      <c r="J23" s="13">
        <v>276374</v>
      </c>
      <c r="K23" s="13">
        <v>7215364</v>
      </c>
    </row>
    <row r="24" spans="1:11" x14ac:dyDescent="0.2">
      <c r="A24" s="179" t="s">
        <v>81</v>
      </c>
      <c r="B24" s="180"/>
      <c r="C24" s="180"/>
      <c r="D24" s="180"/>
      <c r="E24" s="180"/>
      <c r="F24" s="180"/>
      <c r="G24" s="180"/>
      <c r="H24" s="181"/>
      <c r="I24" s="4">
        <v>17</v>
      </c>
      <c r="J24" s="13">
        <v>68046263</v>
      </c>
      <c r="K24" s="13">
        <v>54102698</v>
      </c>
    </row>
    <row r="25" spans="1:11" x14ac:dyDescent="0.2">
      <c r="A25" s="179" t="s">
        <v>82</v>
      </c>
      <c r="B25" s="180"/>
      <c r="C25" s="180"/>
      <c r="D25" s="180"/>
      <c r="E25" s="180"/>
      <c r="F25" s="180"/>
      <c r="G25" s="180"/>
      <c r="H25" s="181"/>
      <c r="I25" s="4">
        <v>18</v>
      </c>
      <c r="J25" s="13">
        <v>2179436</v>
      </c>
      <c r="K25" s="13">
        <v>2172355</v>
      </c>
    </row>
    <row r="26" spans="1:11" x14ac:dyDescent="0.2">
      <c r="A26" s="179" t="s">
        <v>83</v>
      </c>
      <c r="B26" s="180"/>
      <c r="C26" s="180"/>
      <c r="D26" s="180"/>
      <c r="E26" s="180"/>
      <c r="F26" s="180"/>
      <c r="G26" s="180"/>
      <c r="H26" s="181"/>
      <c r="I26" s="4">
        <v>19</v>
      </c>
      <c r="J26" s="13">
        <v>0</v>
      </c>
      <c r="K26" s="13">
        <v>0</v>
      </c>
    </row>
    <row r="27" spans="1:11" x14ac:dyDescent="0.2">
      <c r="A27" s="179" t="s">
        <v>84</v>
      </c>
      <c r="B27" s="180"/>
      <c r="C27" s="180"/>
      <c r="D27" s="180"/>
      <c r="E27" s="180"/>
      <c r="F27" s="180"/>
      <c r="G27" s="180"/>
      <c r="H27" s="181"/>
      <c r="I27" s="4">
        <v>20</v>
      </c>
      <c r="J27" s="12">
        <f>SUM(J28:J35)</f>
        <v>5343366.6349999905</v>
      </c>
      <c r="K27" s="12">
        <f>SUM(K28:K35)</f>
        <v>5606408</v>
      </c>
    </row>
    <row r="28" spans="1:11" x14ac:dyDescent="0.2">
      <c r="A28" s="179" t="s">
        <v>85</v>
      </c>
      <c r="B28" s="180"/>
      <c r="C28" s="180"/>
      <c r="D28" s="180"/>
      <c r="E28" s="180"/>
      <c r="F28" s="180"/>
      <c r="G28" s="180"/>
      <c r="H28" s="181"/>
      <c r="I28" s="4">
        <v>21</v>
      </c>
      <c r="J28" s="13">
        <v>0</v>
      </c>
      <c r="K28" s="13">
        <v>0</v>
      </c>
    </row>
    <row r="29" spans="1:11" x14ac:dyDescent="0.2">
      <c r="A29" s="179" t="s">
        <v>86</v>
      </c>
      <c r="B29" s="180"/>
      <c r="C29" s="180"/>
      <c r="D29" s="180"/>
      <c r="E29" s="180"/>
      <c r="F29" s="180"/>
      <c r="G29" s="180"/>
      <c r="H29" s="181"/>
      <c r="I29" s="4">
        <v>22</v>
      </c>
      <c r="J29" s="13">
        <v>0</v>
      </c>
      <c r="K29" s="13">
        <v>0</v>
      </c>
    </row>
    <row r="30" spans="1:11" x14ac:dyDescent="0.2">
      <c r="A30" s="179" t="s">
        <v>87</v>
      </c>
      <c r="B30" s="180"/>
      <c r="C30" s="180"/>
      <c r="D30" s="180"/>
      <c r="E30" s="180"/>
      <c r="F30" s="180"/>
      <c r="G30" s="180"/>
      <c r="H30" s="181"/>
      <c r="I30" s="4">
        <v>23</v>
      </c>
      <c r="J30" s="13">
        <v>983600</v>
      </c>
      <c r="K30" s="13">
        <v>983600</v>
      </c>
    </row>
    <row r="31" spans="1:11" x14ac:dyDescent="0.2">
      <c r="A31" s="179" t="s">
        <v>88</v>
      </c>
      <c r="B31" s="180"/>
      <c r="C31" s="180"/>
      <c r="D31" s="180"/>
      <c r="E31" s="180"/>
      <c r="F31" s="180"/>
      <c r="G31" s="180"/>
      <c r="H31" s="181"/>
      <c r="I31" s="4">
        <v>24</v>
      </c>
      <c r="J31" s="13">
        <v>0</v>
      </c>
      <c r="K31" s="13">
        <v>0</v>
      </c>
    </row>
    <row r="32" spans="1:11" x14ac:dyDescent="0.2">
      <c r="A32" s="179" t="s">
        <v>89</v>
      </c>
      <c r="B32" s="180"/>
      <c r="C32" s="180"/>
      <c r="D32" s="180"/>
      <c r="E32" s="180"/>
      <c r="F32" s="180"/>
      <c r="G32" s="180"/>
      <c r="H32" s="181"/>
      <c r="I32" s="4">
        <v>25</v>
      </c>
      <c r="J32" s="13">
        <v>167438</v>
      </c>
      <c r="K32" s="13">
        <v>169480</v>
      </c>
    </row>
    <row r="33" spans="1:11" x14ac:dyDescent="0.2">
      <c r="A33" s="179" t="s">
        <v>90</v>
      </c>
      <c r="B33" s="180"/>
      <c r="C33" s="180"/>
      <c r="D33" s="180"/>
      <c r="E33" s="180"/>
      <c r="F33" s="180"/>
      <c r="G33" s="180"/>
      <c r="H33" s="181"/>
      <c r="I33" s="4">
        <v>26</v>
      </c>
      <c r="J33" s="13">
        <v>4192328.6349999905</v>
      </c>
      <c r="K33" s="13">
        <v>4453328</v>
      </c>
    </row>
    <row r="34" spans="1:11" x14ac:dyDescent="0.2">
      <c r="A34" s="179" t="s">
        <v>91</v>
      </c>
      <c r="B34" s="180"/>
      <c r="C34" s="180"/>
      <c r="D34" s="180"/>
      <c r="E34" s="180"/>
      <c r="F34" s="180"/>
      <c r="G34" s="180"/>
      <c r="H34" s="181"/>
      <c r="I34" s="4">
        <v>27</v>
      </c>
      <c r="J34" s="13">
        <v>0</v>
      </c>
      <c r="K34" s="13">
        <v>0</v>
      </c>
    </row>
    <row r="35" spans="1:11" x14ac:dyDescent="0.2">
      <c r="A35" s="179" t="s">
        <v>92</v>
      </c>
      <c r="B35" s="180"/>
      <c r="C35" s="180"/>
      <c r="D35" s="180"/>
      <c r="E35" s="180"/>
      <c r="F35" s="180"/>
      <c r="G35" s="180"/>
      <c r="H35" s="181"/>
      <c r="I35" s="4">
        <v>28</v>
      </c>
      <c r="J35" s="13">
        <v>0</v>
      </c>
      <c r="K35" s="13">
        <v>0</v>
      </c>
    </row>
    <row r="36" spans="1:11" x14ac:dyDescent="0.2">
      <c r="A36" s="179" t="s">
        <v>93</v>
      </c>
      <c r="B36" s="180"/>
      <c r="C36" s="180"/>
      <c r="D36" s="180"/>
      <c r="E36" s="180"/>
      <c r="F36" s="180"/>
      <c r="G36" s="180"/>
      <c r="H36" s="181"/>
      <c r="I36" s="4">
        <v>29</v>
      </c>
      <c r="J36" s="12">
        <f>SUM(J37:J39)</f>
        <v>0</v>
      </c>
      <c r="K36" s="12">
        <f>SUM(K37:K39)</f>
        <v>0</v>
      </c>
    </row>
    <row r="37" spans="1:11" x14ac:dyDescent="0.2">
      <c r="A37" s="179" t="s">
        <v>94</v>
      </c>
      <c r="B37" s="180"/>
      <c r="C37" s="180"/>
      <c r="D37" s="180"/>
      <c r="E37" s="180"/>
      <c r="F37" s="180"/>
      <c r="G37" s="180"/>
      <c r="H37" s="181"/>
      <c r="I37" s="4">
        <v>30</v>
      </c>
      <c r="J37" s="13">
        <v>0</v>
      </c>
      <c r="K37" s="13">
        <v>0</v>
      </c>
    </row>
    <row r="38" spans="1:11" x14ac:dyDescent="0.2">
      <c r="A38" s="179" t="s">
        <v>95</v>
      </c>
      <c r="B38" s="180"/>
      <c r="C38" s="180"/>
      <c r="D38" s="180"/>
      <c r="E38" s="180"/>
      <c r="F38" s="180"/>
      <c r="G38" s="180"/>
      <c r="H38" s="181"/>
      <c r="I38" s="4">
        <v>31</v>
      </c>
      <c r="J38" s="13">
        <v>0</v>
      </c>
      <c r="K38" s="13">
        <v>0</v>
      </c>
    </row>
    <row r="39" spans="1:11" x14ac:dyDescent="0.2">
      <c r="A39" s="179" t="s">
        <v>96</v>
      </c>
      <c r="B39" s="180"/>
      <c r="C39" s="180"/>
      <c r="D39" s="180"/>
      <c r="E39" s="180"/>
      <c r="F39" s="180"/>
      <c r="G39" s="180"/>
      <c r="H39" s="181"/>
      <c r="I39" s="4">
        <v>32</v>
      </c>
      <c r="J39" s="13">
        <v>0</v>
      </c>
      <c r="K39" s="13">
        <v>0</v>
      </c>
    </row>
    <row r="40" spans="1:11" x14ac:dyDescent="0.2">
      <c r="A40" s="179" t="s">
        <v>97</v>
      </c>
      <c r="B40" s="180"/>
      <c r="C40" s="180"/>
      <c r="D40" s="180"/>
      <c r="E40" s="180"/>
      <c r="F40" s="180"/>
      <c r="G40" s="180"/>
      <c r="H40" s="181"/>
      <c r="I40" s="4">
        <v>33</v>
      </c>
      <c r="J40" s="13">
        <v>35420000</v>
      </c>
      <c r="K40" s="13">
        <v>49573027</v>
      </c>
    </row>
    <row r="41" spans="1:11" x14ac:dyDescent="0.2">
      <c r="A41" s="188" t="s">
        <v>98</v>
      </c>
      <c r="B41" s="189"/>
      <c r="C41" s="189"/>
      <c r="D41" s="189"/>
      <c r="E41" s="189"/>
      <c r="F41" s="189"/>
      <c r="G41" s="189"/>
      <c r="H41" s="190"/>
      <c r="I41" s="4">
        <v>34</v>
      </c>
      <c r="J41" s="12">
        <f>J42+J50+J57+J65</f>
        <v>1881578695.9958196</v>
      </c>
      <c r="K41" s="12">
        <f>K42+K50+K57+K65</f>
        <v>1923619895.6099999</v>
      </c>
    </row>
    <row r="42" spans="1:11" x14ac:dyDescent="0.2">
      <c r="A42" s="179" t="s">
        <v>99</v>
      </c>
      <c r="B42" s="180"/>
      <c r="C42" s="180"/>
      <c r="D42" s="180"/>
      <c r="E42" s="180"/>
      <c r="F42" s="180"/>
      <c r="G42" s="180"/>
      <c r="H42" s="181"/>
      <c r="I42" s="4">
        <v>35</v>
      </c>
      <c r="J42" s="12">
        <f>SUM(J43:J49)</f>
        <v>695533146</v>
      </c>
      <c r="K42" s="12">
        <f>SUM(K43:K49)</f>
        <v>727969978</v>
      </c>
    </row>
    <row r="43" spans="1:11" x14ac:dyDescent="0.2">
      <c r="A43" s="179" t="s">
        <v>100</v>
      </c>
      <c r="B43" s="180"/>
      <c r="C43" s="180"/>
      <c r="D43" s="180"/>
      <c r="E43" s="180"/>
      <c r="F43" s="180"/>
      <c r="G43" s="180"/>
      <c r="H43" s="181"/>
      <c r="I43" s="4">
        <v>36</v>
      </c>
      <c r="J43" s="13">
        <v>225184409</v>
      </c>
      <c r="K43" s="13">
        <v>176250040</v>
      </c>
    </row>
    <row r="44" spans="1:11" x14ac:dyDescent="0.2">
      <c r="A44" s="179" t="s">
        <v>101</v>
      </c>
      <c r="B44" s="180"/>
      <c r="C44" s="180"/>
      <c r="D44" s="180"/>
      <c r="E44" s="180"/>
      <c r="F44" s="180"/>
      <c r="G44" s="180"/>
      <c r="H44" s="181"/>
      <c r="I44" s="4">
        <v>37</v>
      </c>
      <c r="J44" s="13">
        <v>40020809</v>
      </c>
      <c r="K44" s="13">
        <v>31984461</v>
      </c>
    </row>
    <row r="45" spans="1:11" x14ac:dyDescent="0.2">
      <c r="A45" s="179" t="s">
        <v>102</v>
      </c>
      <c r="B45" s="180"/>
      <c r="C45" s="180"/>
      <c r="D45" s="180"/>
      <c r="E45" s="180"/>
      <c r="F45" s="180"/>
      <c r="G45" s="180"/>
      <c r="H45" s="181"/>
      <c r="I45" s="4">
        <v>38</v>
      </c>
      <c r="J45" s="13">
        <v>213453413</v>
      </c>
      <c r="K45" s="13">
        <v>208246290</v>
      </c>
    </row>
    <row r="46" spans="1:11" x14ac:dyDescent="0.2">
      <c r="A46" s="179" t="s">
        <v>103</v>
      </c>
      <c r="B46" s="180"/>
      <c r="C46" s="180"/>
      <c r="D46" s="180"/>
      <c r="E46" s="180"/>
      <c r="F46" s="180"/>
      <c r="G46" s="180"/>
      <c r="H46" s="181"/>
      <c r="I46" s="4">
        <v>39</v>
      </c>
      <c r="J46" s="13">
        <v>152458369</v>
      </c>
      <c r="K46" s="13">
        <v>165101788</v>
      </c>
    </row>
    <row r="47" spans="1:11" x14ac:dyDescent="0.2">
      <c r="A47" s="179" t="s">
        <v>104</v>
      </c>
      <c r="B47" s="180"/>
      <c r="C47" s="180"/>
      <c r="D47" s="180"/>
      <c r="E47" s="180"/>
      <c r="F47" s="180"/>
      <c r="G47" s="180"/>
      <c r="H47" s="181"/>
      <c r="I47" s="4">
        <v>40</v>
      </c>
      <c r="J47" s="13">
        <v>0</v>
      </c>
      <c r="K47" s="13">
        <v>0</v>
      </c>
    </row>
    <row r="48" spans="1:11" x14ac:dyDescent="0.2">
      <c r="A48" s="179" t="s">
        <v>105</v>
      </c>
      <c r="B48" s="180"/>
      <c r="C48" s="180"/>
      <c r="D48" s="180"/>
      <c r="E48" s="180"/>
      <c r="F48" s="180"/>
      <c r="G48" s="180"/>
      <c r="H48" s="181"/>
      <c r="I48" s="4">
        <v>41</v>
      </c>
      <c r="J48" s="13">
        <v>64416146</v>
      </c>
      <c r="K48" s="13">
        <v>146387399</v>
      </c>
    </row>
    <row r="49" spans="1:11" x14ac:dyDescent="0.2">
      <c r="A49" s="179" t="s">
        <v>106</v>
      </c>
      <c r="B49" s="180"/>
      <c r="C49" s="180"/>
      <c r="D49" s="180"/>
      <c r="E49" s="180"/>
      <c r="F49" s="180"/>
      <c r="G49" s="180"/>
      <c r="H49" s="181"/>
      <c r="I49" s="4">
        <v>42</v>
      </c>
      <c r="J49" s="13">
        <v>0</v>
      </c>
      <c r="K49" s="13">
        <v>0</v>
      </c>
    </row>
    <row r="50" spans="1:11" x14ac:dyDescent="0.2">
      <c r="A50" s="179" t="s">
        <v>107</v>
      </c>
      <c r="B50" s="180"/>
      <c r="C50" s="180"/>
      <c r="D50" s="180"/>
      <c r="E50" s="180"/>
      <c r="F50" s="180"/>
      <c r="G50" s="180"/>
      <c r="H50" s="181"/>
      <c r="I50" s="4">
        <v>43</v>
      </c>
      <c r="J50" s="12">
        <f>SUM(J51:J56)</f>
        <v>1062608439.9958196</v>
      </c>
      <c r="K50" s="12">
        <f>SUM(K51:K56)</f>
        <v>1009434943.85</v>
      </c>
    </row>
    <row r="51" spans="1:11" x14ac:dyDescent="0.2">
      <c r="A51" s="179" t="s">
        <v>108</v>
      </c>
      <c r="B51" s="180"/>
      <c r="C51" s="180"/>
      <c r="D51" s="180"/>
      <c r="E51" s="180"/>
      <c r="F51" s="180"/>
      <c r="G51" s="180"/>
      <c r="H51" s="181"/>
      <c r="I51" s="4">
        <v>44</v>
      </c>
      <c r="J51" s="13">
        <v>0</v>
      </c>
      <c r="K51" s="13">
        <v>0</v>
      </c>
    </row>
    <row r="52" spans="1:11" x14ac:dyDescent="0.2">
      <c r="A52" s="179" t="s">
        <v>109</v>
      </c>
      <c r="B52" s="180"/>
      <c r="C52" s="180"/>
      <c r="D52" s="180"/>
      <c r="E52" s="180"/>
      <c r="F52" s="180"/>
      <c r="G52" s="180"/>
      <c r="H52" s="181"/>
      <c r="I52" s="4">
        <v>45</v>
      </c>
      <c r="J52" s="13">
        <v>1011101739</v>
      </c>
      <c r="K52" s="13">
        <v>979013843</v>
      </c>
    </row>
    <row r="53" spans="1:11" x14ac:dyDescent="0.2">
      <c r="A53" s="179" t="s">
        <v>110</v>
      </c>
      <c r="B53" s="180"/>
      <c r="C53" s="180"/>
      <c r="D53" s="180"/>
      <c r="E53" s="180"/>
      <c r="F53" s="180"/>
      <c r="G53" s="180"/>
      <c r="H53" s="181"/>
      <c r="I53" s="4">
        <v>46</v>
      </c>
      <c r="J53" s="13">
        <v>0</v>
      </c>
      <c r="K53" s="13">
        <v>0</v>
      </c>
    </row>
    <row r="54" spans="1:11" x14ac:dyDescent="0.2">
      <c r="A54" s="179" t="s">
        <v>111</v>
      </c>
      <c r="B54" s="180"/>
      <c r="C54" s="180"/>
      <c r="D54" s="180"/>
      <c r="E54" s="180"/>
      <c r="F54" s="180"/>
      <c r="G54" s="180"/>
      <c r="H54" s="181"/>
      <c r="I54" s="4">
        <v>47</v>
      </c>
      <c r="J54" s="13">
        <v>2569918</v>
      </c>
      <c r="K54" s="13">
        <v>1682393</v>
      </c>
    </row>
    <row r="55" spans="1:11" x14ac:dyDescent="0.2">
      <c r="A55" s="179" t="s">
        <v>112</v>
      </c>
      <c r="B55" s="180"/>
      <c r="C55" s="180"/>
      <c r="D55" s="180"/>
      <c r="E55" s="180"/>
      <c r="F55" s="180"/>
      <c r="G55" s="180"/>
      <c r="H55" s="181"/>
      <c r="I55" s="4">
        <v>48</v>
      </c>
      <c r="J55" s="13">
        <v>46107062</v>
      </c>
      <c r="K55" s="13">
        <v>23614508</v>
      </c>
    </row>
    <row r="56" spans="1:11" x14ac:dyDescent="0.2">
      <c r="A56" s="179" t="s">
        <v>113</v>
      </c>
      <c r="B56" s="180"/>
      <c r="C56" s="180"/>
      <c r="D56" s="180"/>
      <c r="E56" s="180"/>
      <c r="F56" s="180"/>
      <c r="G56" s="180"/>
      <c r="H56" s="181"/>
      <c r="I56" s="4">
        <v>49</v>
      </c>
      <c r="J56" s="13">
        <v>2829720.9958195686</v>
      </c>
      <c r="K56" s="13">
        <v>5124199.8499999996</v>
      </c>
    </row>
    <row r="57" spans="1:11" x14ac:dyDescent="0.2">
      <c r="A57" s="179" t="s">
        <v>114</v>
      </c>
      <c r="B57" s="180"/>
      <c r="C57" s="180"/>
      <c r="D57" s="180"/>
      <c r="E57" s="180"/>
      <c r="F57" s="180"/>
      <c r="G57" s="180"/>
      <c r="H57" s="181"/>
      <c r="I57" s="4">
        <v>50</v>
      </c>
      <c r="J57" s="12">
        <f>SUM(J58:J64)</f>
        <v>5229582</v>
      </c>
      <c r="K57" s="12">
        <f>SUM(K58:K64)</f>
        <v>6753946</v>
      </c>
    </row>
    <row r="58" spans="1:11" x14ac:dyDescent="0.2">
      <c r="A58" s="179" t="s">
        <v>115</v>
      </c>
      <c r="B58" s="180"/>
      <c r="C58" s="180"/>
      <c r="D58" s="180"/>
      <c r="E58" s="180"/>
      <c r="F58" s="180"/>
      <c r="G58" s="180"/>
      <c r="H58" s="181"/>
      <c r="I58" s="4">
        <v>51</v>
      </c>
      <c r="J58" s="13">
        <v>0</v>
      </c>
      <c r="K58" s="13">
        <v>0</v>
      </c>
    </row>
    <row r="59" spans="1:11" x14ac:dyDescent="0.2">
      <c r="A59" s="179" t="s">
        <v>116</v>
      </c>
      <c r="B59" s="180"/>
      <c r="C59" s="180"/>
      <c r="D59" s="180"/>
      <c r="E59" s="180"/>
      <c r="F59" s="180"/>
      <c r="G59" s="180"/>
      <c r="H59" s="181"/>
      <c r="I59" s="4">
        <v>52</v>
      </c>
      <c r="J59" s="13">
        <v>0</v>
      </c>
      <c r="K59" s="13">
        <v>0</v>
      </c>
    </row>
    <row r="60" spans="1:11" x14ac:dyDescent="0.2">
      <c r="A60" s="179" t="s">
        <v>117</v>
      </c>
      <c r="B60" s="180"/>
      <c r="C60" s="180"/>
      <c r="D60" s="180"/>
      <c r="E60" s="180"/>
      <c r="F60" s="180"/>
      <c r="G60" s="180"/>
      <c r="H60" s="181"/>
      <c r="I60" s="4">
        <v>53</v>
      </c>
      <c r="J60" s="13">
        <v>0</v>
      </c>
      <c r="K60" s="13">
        <v>0</v>
      </c>
    </row>
    <row r="61" spans="1:11" x14ac:dyDescent="0.2">
      <c r="A61" s="179" t="s">
        <v>88</v>
      </c>
      <c r="B61" s="180"/>
      <c r="C61" s="180"/>
      <c r="D61" s="180"/>
      <c r="E61" s="180"/>
      <c r="F61" s="180"/>
      <c r="G61" s="180"/>
      <c r="H61" s="181"/>
      <c r="I61" s="4">
        <v>54</v>
      </c>
      <c r="J61" s="13">
        <v>0</v>
      </c>
      <c r="K61" s="13">
        <v>0</v>
      </c>
    </row>
    <row r="62" spans="1:11" x14ac:dyDescent="0.2">
      <c r="A62" s="179" t="s">
        <v>89</v>
      </c>
      <c r="B62" s="180"/>
      <c r="C62" s="180"/>
      <c r="D62" s="180"/>
      <c r="E62" s="180"/>
      <c r="F62" s="180"/>
      <c r="G62" s="180"/>
      <c r="H62" s="181"/>
      <c r="I62" s="4">
        <v>55</v>
      </c>
      <c r="J62" s="13">
        <v>4002211</v>
      </c>
      <c r="K62" s="13">
        <v>5574691</v>
      </c>
    </row>
    <row r="63" spans="1:11" x14ac:dyDescent="0.2">
      <c r="A63" s="179" t="s">
        <v>118</v>
      </c>
      <c r="B63" s="180"/>
      <c r="C63" s="180"/>
      <c r="D63" s="180"/>
      <c r="E63" s="180"/>
      <c r="F63" s="180"/>
      <c r="G63" s="180"/>
      <c r="H63" s="181"/>
      <c r="I63" s="4">
        <v>56</v>
      </c>
      <c r="J63" s="13">
        <v>1227371</v>
      </c>
      <c r="K63" s="13">
        <v>1179255</v>
      </c>
    </row>
    <row r="64" spans="1:11" x14ac:dyDescent="0.2">
      <c r="A64" s="179" t="s">
        <v>119</v>
      </c>
      <c r="B64" s="180"/>
      <c r="C64" s="180"/>
      <c r="D64" s="180"/>
      <c r="E64" s="180"/>
      <c r="F64" s="180"/>
      <c r="G64" s="180"/>
      <c r="H64" s="181"/>
      <c r="I64" s="4">
        <v>57</v>
      </c>
      <c r="J64" s="13">
        <v>0</v>
      </c>
      <c r="K64" s="13">
        <v>0</v>
      </c>
    </row>
    <row r="65" spans="1:11" x14ac:dyDescent="0.2">
      <c r="A65" s="179" t="s">
        <v>120</v>
      </c>
      <c r="B65" s="180"/>
      <c r="C65" s="180"/>
      <c r="D65" s="180"/>
      <c r="E65" s="180"/>
      <c r="F65" s="180"/>
      <c r="G65" s="180"/>
      <c r="H65" s="181"/>
      <c r="I65" s="4">
        <v>58</v>
      </c>
      <c r="J65" s="13">
        <v>118207528</v>
      </c>
      <c r="K65" s="13">
        <v>179461027.75999999</v>
      </c>
    </row>
    <row r="66" spans="1:11" x14ac:dyDescent="0.2">
      <c r="A66" s="188" t="s">
        <v>121</v>
      </c>
      <c r="B66" s="189"/>
      <c r="C66" s="189"/>
      <c r="D66" s="189"/>
      <c r="E66" s="189"/>
      <c r="F66" s="189"/>
      <c r="G66" s="189"/>
      <c r="H66" s="190"/>
      <c r="I66" s="4">
        <v>59</v>
      </c>
      <c r="J66" s="13">
        <v>14949622</v>
      </c>
      <c r="K66" s="13">
        <v>16774405</v>
      </c>
    </row>
    <row r="67" spans="1:11" x14ac:dyDescent="0.2">
      <c r="A67" s="188" t="s">
        <v>122</v>
      </c>
      <c r="B67" s="189"/>
      <c r="C67" s="189"/>
      <c r="D67" s="189"/>
      <c r="E67" s="189"/>
      <c r="F67" s="189"/>
      <c r="G67" s="189"/>
      <c r="H67" s="190"/>
      <c r="I67" s="4">
        <v>60</v>
      </c>
      <c r="J67" s="12">
        <f>J8+J9+J41+J66</f>
        <v>3617672309.3800993</v>
      </c>
      <c r="K67" s="12">
        <f>K8+K9+K41+K66</f>
        <v>3458156504.6099997</v>
      </c>
    </row>
    <row r="68" spans="1:11" x14ac:dyDescent="0.2">
      <c r="A68" s="204" t="s">
        <v>123</v>
      </c>
      <c r="B68" s="205"/>
      <c r="C68" s="205"/>
      <c r="D68" s="205"/>
      <c r="E68" s="205"/>
      <c r="F68" s="205"/>
      <c r="G68" s="205"/>
      <c r="H68" s="206"/>
      <c r="I68" s="7">
        <v>61</v>
      </c>
      <c r="J68" s="14">
        <v>858816749.4000001</v>
      </c>
      <c r="K68" s="14">
        <v>940027349</v>
      </c>
    </row>
    <row r="69" spans="1:11" x14ac:dyDescent="0.2">
      <c r="A69" s="207" t="s">
        <v>124</v>
      </c>
      <c r="B69" s="208"/>
      <c r="C69" s="208"/>
      <c r="D69" s="208"/>
      <c r="E69" s="208"/>
      <c r="F69" s="208"/>
      <c r="G69" s="208"/>
      <c r="H69" s="208"/>
      <c r="I69" s="208"/>
      <c r="J69" s="208"/>
      <c r="K69" s="209"/>
    </row>
    <row r="70" spans="1:11" x14ac:dyDescent="0.2">
      <c r="A70" s="185" t="s">
        <v>125</v>
      </c>
      <c r="B70" s="186"/>
      <c r="C70" s="186"/>
      <c r="D70" s="186"/>
      <c r="E70" s="186"/>
      <c r="F70" s="186"/>
      <c r="G70" s="186"/>
      <c r="H70" s="187"/>
      <c r="I70" s="6">
        <v>62</v>
      </c>
      <c r="J70" s="17">
        <f>J71+J72+J73+J79+J80+J83+J86</f>
        <v>1627791411.28233</v>
      </c>
      <c r="K70" s="17">
        <f>K71+K72+K73+K79+K80+K83+K86</f>
        <v>1691388136</v>
      </c>
    </row>
    <row r="71" spans="1:11" x14ac:dyDescent="0.2">
      <c r="A71" s="179" t="s">
        <v>126</v>
      </c>
      <c r="B71" s="180"/>
      <c r="C71" s="180"/>
      <c r="D71" s="180"/>
      <c r="E71" s="180"/>
      <c r="F71" s="180"/>
      <c r="G71" s="180"/>
      <c r="H71" s="181"/>
      <c r="I71" s="4">
        <v>63</v>
      </c>
      <c r="J71" s="13">
        <v>1626000899.7066262</v>
      </c>
      <c r="K71" s="13">
        <v>1084000600</v>
      </c>
    </row>
    <row r="72" spans="1:11" x14ac:dyDescent="0.2">
      <c r="A72" s="179" t="s">
        <v>127</v>
      </c>
      <c r="B72" s="180"/>
      <c r="C72" s="180"/>
      <c r="D72" s="180"/>
      <c r="E72" s="180"/>
      <c r="F72" s="180"/>
      <c r="G72" s="180"/>
      <c r="H72" s="181"/>
      <c r="I72" s="4">
        <v>64</v>
      </c>
      <c r="J72" s="13">
        <v>26465000</v>
      </c>
      <c r="K72" s="13">
        <v>45931894</v>
      </c>
    </row>
    <row r="73" spans="1:11" x14ac:dyDescent="0.2">
      <c r="A73" s="179" t="s">
        <v>128</v>
      </c>
      <c r="B73" s="180"/>
      <c r="C73" s="180"/>
      <c r="D73" s="180"/>
      <c r="E73" s="180"/>
      <c r="F73" s="180"/>
      <c r="G73" s="180"/>
      <c r="H73" s="181"/>
      <c r="I73" s="4">
        <v>65</v>
      </c>
      <c r="J73" s="12">
        <f>J74+J75-J76+J77+J78</f>
        <v>105899404.50366797</v>
      </c>
      <c r="K73" s="12">
        <f>K74+K75-K76+K77+K78</f>
        <v>181715439</v>
      </c>
    </row>
    <row r="74" spans="1:11" x14ac:dyDescent="0.2">
      <c r="A74" s="179" t="s">
        <v>129</v>
      </c>
      <c r="B74" s="180"/>
      <c r="C74" s="180"/>
      <c r="D74" s="180"/>
      <c r="E74" s="180"/>
      <c r="F74" s="180"/>
      <c r="G74" s="180"/>
      <c r="H74" s="181"/>
      <c r="I74" s="4">
        <v>66</v>
      </c>
      <c r="J74" s="13">
        <v>18325000</v>
      </c>
      <c r="K74" s="13">
        <v>11474469</v>
      </c>
    </row>
    <row r="75" spans="1:11" x14ac:dyDescent="0.2">
      <c r="A75" s="179" t="s">
        <v>130</v>
      </c>
      <c r="B75" s="180"/>
      <c r="C75" s="180"/>
      <c r="D75" s="180"/>
      <c r="E75" s="180"/>
      <c r="F75" s="180"/>
      <c r="G75" s="180"/>
      <c r="H75" s="181"/>
      <c r="I75" s="4">
        <v>67</v>
      </c>
      <c r="J75" s="13">
        <v>21761692</v>
      </c>
      <c r="K75" s="13">
        <v>21761692</v>
      </c>
    </row>
    <row r="76" spans="1:11" x14ac:dyDescent="0.2">
      <c r="A76" s="179" t="s">
        <v>131</v>
      </c>
      <c r="B76" s="180"/>
      <c r="C76" s="180"/>
      <c r="D76" s="180"/>
      <c r="E76" s="180"/>
      <c r="F76" s="180"/>
      <c r="G76" s="180"/>
      <c r="H76" s="181"/>
      <c r="I76" s="4">
        <v>68</v>
      </c>
      <c r="J76" s="13">
        <v>67604502</v>
      </c>
      <c r="K76" s="13">
        <v>67604502</v>
      </c>
    </row>
    <row r="77" spans="1:11" x14ac:dyDescent="0.2">
      <c r="A77" s="179" t="s">
        <v>132</v>
      </c>
      <c r="B77" s="180"/>
      <c r="C77" s="180"/>
      <c r="D77" s="180"/>
      <c r="E77" s="180"/>
      <c r="F77" s="180"/>
      <c r="G77" s="180"/>
      <c r="H77" s="181"/>
      <c r="I77" s="4">
        <v>69</v>
      </c>
      <c r="J77" s="13">
        <v>35243962</v>
      </c>
      <c r="K77" s="13">
        <v>39293993</v>
      </c>
    </row>
    <row r="78" spans="1:11" x14ac:dyDescent="0.2">
      <c r="A78" s="179" t="s">
        <v>133</v>
      </c>
      <c r="B78" s="180"/>
      <c r="C78" s="180"/>
      <c r="D78" s="180"/>
      <c r="E78" s="180"/>
      <c r="F78" s="180"/>
      <c r="G78" s="180"/>
      <c r="H78" s="181"/>
      <c r="I78" s="4">
        <v>70</v>
      </c>
      <c r="J78" s="13">
        <v>98173252.503667966</v>
      </c>
      <c r="K78" s="13">
        <v>176789787</v>
      </c>
    </row>
    <row r="79" spans="1:11" x14ac:dyDescent="0.2">
      <c r="A79" s="179" t="s">
        <v>134</v>
      </c>
      <c r="B79" s="180"/>
      <c r="C79" s="180"/>
      <c r="D79" s="180"/>
      <c r="E79" s="180"/>
      <c r="F79" s="180"/>
      <c r="G79" s="180"/>
      <c r="H79" s="181"/>
      <c r="I79" s="4">
        <v>71</v>
      </c>
      <c r="J79" s="13">
        <v>0</v>
      </c>
      <c r="K79" s="13">
        <v>0</v>
      </c>
    </row>
    <row r="80" spans="1:11" x14ac:dyDescent="0.2">
      <c r="A80" s="179" t="s">
        <v>135</v>
      </c>
      <c r="B80" s="180"/>
      <c r="C80" s="180"/>
      <c r="D80" s="180"/>
      <c r="E80" s="180"/>
      <c r="F80" s="180"/>
      <c r="G80" s="180"/>
      <c r="H80" s="181"/>
      <c r="I80" s="4">
        <v>72</v>
      </c>
      <c r="J80" s="12">
        <f>J81-J82</f>
        <v>-148498899</v>
      </c>
      <c r="K80" s="12">
        <f>K81-K82</f>
        <v>279099580</v>
      </c>
    </row>
    <row r="81" spans="1:11" x14ac:dyDescent="0.2">
      <c r="A81" s="201" t="s">
        <v>136</v>
      </c>
      <c r="B81" s="202"/>
      <c r="C81" s="202"/>
      <c r="D81" s="202"/>
      <c r="E81" s="202"/>
      <c r="F81" s="202"/>
      <c r="G81" s="202"/>
      <c r="H81" s="203"/>
      <c r="I81" s="4">
        <v>73</v>
      </c>
      <c r="J81" s="13">
        <v>0</v>
      </c>
      <c r="K81" s="13">
        <v>279099580</v>
      </c>
    </row>
    <row r="82" spans="1:11" x14ac:dyDescent="0.2">
      <c r="A82" s="201" t="s">
        <v>137</v>
      </c>
      <c r="B82" s="202"/>
      <c r="C82" s="202"/>
      <c r="D82" s="202"/>
      <c r="E82" s="202"/>
      <c r="F82" s="202"/>
      <c r="G82" s="202"/>
      <c r="H82" s="203"/>
      <c r="I82" s="4">
        <v>74</v>
      </c>
      <c r="J82" s="13">
        <v>148498899</v>
      </c>
      <c r="K82" s="13">
        <v>0</v>
      </c>
    </row>
    <row r="83" spans="1:11" x14ac:dyDescent="0.2">
      <c r="A83" s="179" t="s">
        <v>138</v>
      </c>
      <c r="B83" s="180"/>
      <c r="C83" s="180"/>
      <c r="D83" s="180"/>
      <c r="E83" s="180"/>
      <c r="F83" s="180"/>
      <c r="G83" s="180"/>
      <c r="H83" s="181"/>
      <c r="I83" s="4">
        <v>75</v>
      </c>
      <c r="J83" s="12">
        <f>J84-J85</f>
        <v>-14101875.927964106</v>
      </c>
      <c r="K83" s="12">
        <f>K84-K85</f>
        <v>66600774</v>
      </c>
    </row>
    <row r="84" spans="1:11" x14ac:dyDescent="0.2">
      <c r="A84" s="201" t="s">
        <v>139</v>
      </c>
      <c r="B84" s="202"/>
      <c r="C84" s="202"/>
      <c r="D84" s="202"/>
      <c r="E84" s="202"/>
      <c r="F84" s="202"/>
      <c r="G84" s="202"/>
      <c r="H84" s="203"/>
      <c r="I84" s="4">
        <v>76</v>
      </c>
      <c r="J84" s="13">
        <v>0</v>
      </c>
      <c r="K84" s="13">
        <v>66600774</v>
      </c>
    </row>
    <row r="85" spans="1:11" x14ac:dyDescent="0.2">
      <c r="A85" s="201" t="s">
        <v>140</v>
      </c>
      <c r="B85" s="202"/>
      <c r="C85" s="202"/>
      <c r="D85" s="202"/>
      <c r="E85" s="202"/>
      <c r="F85" s="202"/>
      <c r="G85" s="202"/>
      <c r="H85" s="203"/>
      <c r="I85" s="4">
        <v>77</v>
      </c>
      <c r="J85" s="13">
        <v>14101875.927964106</v>
      </c>
      <c r="K85" s="13">
        <v>0</v>
      </c>
    </row>
    <row r="86" spans="1:11" x14ac:dyDescent="0.2">
      <c r="A86" s="179" t="s">
        <v>141</v>
      </c>
      <c r="B86" s="180"/>
      <c r="C86" s="180"/>
      <c r="D86" s="180"/>
      <c r="E86" s="180"/>
      <c r="F86" s="180"/>
      <c r="G86" s="180"/>
      <c r="H86" s="181"/>
      <c r="I86" s="4">
        <v>78</v>
      </c>
      <c r="J86" s="13">
        <v>32026882</v>
      </c>
      <c r="K86" s="13">
        <v>34039849</v>
      </c>
    </row>
    <row r="87" spans="1:11" x14ac:dyDescent="0.2">
      <c r="A87" s="188" t="s">
        <v>142</v>
      </c>
      <c r="B87" s="189"/>
      <c r="C87" s="189"/>
      <c r="D87" s="189"/>
      <c r="E87" s="189"/>
      <c r="F87" s="189"/>
      <c r="G87" s="189"/>
      <c r="H87" s="190"/>
      <c r="I87" s="4">
        <v>79</v>
      </c>
      <c r="J87" s="12">
        <f>SUM(J88:J90)</f>
        <v>46777776.677000001</v>
      </c>
      <c r="K87" s="12">
        <f>SUM(K88:K90)</f>
        <v>49279968</v>
      </c>
    </row>
    <row r="88" spans="1:11" x14ac:dyDescent="0.2">
      <c r="A88" s="179" t="s">
        <v>143</v>
      </c>
      <c r="B88" s="180"/>
      <c r="C88" s="180"/>
      <c r="D88" s="180"/>
      <c r="E88" s="180"/>
      <c r="F88" s="180"/>
      <c r="G88" s="180"/>
      <c r="H88" s="181"/>
      <c r="I88" s="4">
        <v>80</v>
      </c>
      <c r="J88" s="13">
        <v>25838059.677000001</v>
      </c>
      <c r="K88" s="13">
        <v>24349842</v>
      </c>
    </row>
    <row r="89" spans="1:11" x14ac:dyDescent="0.2">
      <c r="A89" s="179" t="s">
        <v>144</v>
      </c>
      <c r="B89" s="180"/>
      <c r="C89" s="180"/>
      <c r="D89" s="180"/>
      <c r="E89" s="180"/>
      <c r="F89" s="180"/>
      <c r="G89" s="180"/>
      <c r="H89" s="181"/>
      <c r="I89" s="4">
        <v>81</v>
      </c>
      <c r="J89" s="13">
        <v>0</v>
      </c>
      <c r="K89" s="13">
        <v>0</v>
      </c>
    </row>
    <row r="90" spans="1:11" x14ac:dyDescent="0.2">
      <c r="A90" s="179" t="s">
        <v>145</v>
      </c>
      <c r="B90" s="180"/>
      <c r="C90" s="180"/>
      <c r="D90" s="180"/>
      <c r="E90" s="180"/>
      <c r="F90" s="180"/>
      <c r="G90" s="180"/>
      <c r="H90" s="181"/>
      <c r="I90" s="4">
        <v>82</v>
      </c>
      <c r="J90" s="13">
        <v>20939717</v>
      </c>
      <c r="K90" s="13">
        <v>24930126</v>
      </c>
    </row>
    <row r="91" spans="1:11" x14ac:dyDescent="0.2">
      <c r="A91" s="188" t="s">
        <v>146</v>
      </c>
      <c r="B91" s="189"/>
      <c r="C91" s="189"/>
      <c r="D91" s="189"/>
      <c r="E91" s="189"/>
      <c r="F91" s="189"/>
      <c r="G91" s="189"/>
      <c r="H91" s="190"/>
      <c r="I91" s="4">
        <v>83</v>
      </c>
      <c r="J91" s="12">
        <f>SUM(J92:J100)</f>
        <v>733553063.19299996</v>
      </c>
      <c r="K91" s="12">
        <f>SUM(K92:K100)</f>
        <v>578448370</v>
      </c>
    </row>
    <row r="92" spans="1:11" x14ac:dyDescent="0.2">
      <c r="A92" s="179" t="s">
        <v>147</v>
      </c>
      <c r="B92" s="180"/>
      <c r="C92" s="180"/>
      <c r="D92" s="180"/>
      <c r="E92" s="180"/>
      <c r="F92" s="180"/>
      <c r="G92" s="180"/>
      <c r="H92" s="181"/>
      <c r="I92" s="4">
        <v>84</v>
      </c>
      <c r="J92" s="13">
        <v>0</v>
      </c>
      <c r="K92" s="13">
        <v>0</v>
      </c>
    </row>
    <row r="93" spans="1:11" x14ac:dyDescent="0.2">
      <c r="A93" s="179" t="s">
        <v>148</v>
      </c>
      <c r="B93" s="180"/>
      <c r="C93" s="180"/>
      <c r="D93" s="180"/>
      <c r="E93" s="180"/>
      <c r="F93" s="180"/>
      <c r="G93" s="180"/>
      <c r="H93" s="181"/>
      <c r="I93" s="4">
        <v>85</v>
      </c>
      <c r="J93" s="13">
        <v>0</v>
      </c>
      <c r="K93" s="13">
        <v>0</v>
      </c>
    </row>
    <row r="94" spans="1:11" x14ac:dyDescent="0.2">
      <c r="A94" s="179" t="s">
        <v>149</v>
      </c>
      <c r="B94" s="180"/>
      <c r="C94" s="180"/>
      <c r="D94" s="180"/>
      <c r="E94" s="180"/>
      <c r="F94" s="180"/>
      <c r="G94" s="180"/>
      <c r="H94" s="181"/>
      <c r="I94" s="4">
        <v>86</v>
      </c>
      <c r="J94" s="13">
        <v>727255063.19299996</v>
      </c>
      <c r="K94" s="13">
        <v>572871848</v>
      </c>
    </row>
    <row r="95" spans="1:11" x14ac:dyDescent="0.2">
      <c r="A95" s="179" t="s">
        <v>150</v>
      </c>
      <c r="B95" s="180"/>
      <c r="C95" s="180"/>
      <c r="D95" s="180"/>
      <c r="E95" s="180"/>
      <c r="F95" s="180"/>
      <c r="G95" s="180"/>
      <c r="H95" s="181"/>
      <c r="I95" s="4">
        <v>87</v>
      </c>
      <c r="J95" s="13">
        <v>0</v>
      </c>
      <c r="K95" s="13">
        <v>0</v>
      </c>
    </row>
    <row r="96" spans="1:11" x14ac:dyDescent="0.2">
      <c r="A96" s="179" t="s">
        <v>151</v>
      </c>
      <c r="B96" s="180"/>
      <c r="C96" s="180"/>
      <c r="D96" s="180"/>
      <c r="E96" s="180"/>
      <c r="F96" s="180"/>
      <c r="G96" s="180"/>
      <c r="H96" s="181"/>
      <c r="I96" s="4">
        <v>88</v>
      </c>
      <c r="J96" s="13">
        <v>0</v>
      </c>
      <c r="K96" s="13">
        <v>0</v>
      </c>
    </row>
    <row r="97" spans="1:11" x14ac:dyDescent="0.2">
      <c r="A97" s="179" t="s">
        <v>152</v>
      </c>
      <c r="B97" s="180"/>
      <c r="C97" s="180"/>
      <c r="D97" s="180"/>
      <c r="E97" s="180"/>
      <c r="F97" s="180"/>
      <c r="G97" s="180"/>
      <c r="H97" s="181"/>
      <c r="I97" s="4">
        <v>89</v>
      </c>
      <c r="J97" s="13">
        <v>0</v>
      </c>
      <c r="K97" s="13">
        <v>0</v>
      </c>
    </row>
    <row r="98" spans="1:11" x14ac:dyDescent="0.2">
      <c r="A98" s="179" t="s">
        <v>153</v>
      </c>
      <c r="B98" s="180"/>
      <c r="C98" s="180"/>
      <c r="D98" s="180"/>
      <c r="E98" s="180"/>
      <c r="F98" s="180"/>
      <c r="G98" s="180"/>
      <c r="H98" s="181"/>
      <c r="I98" s="4">
        <v>90</v>
      </c>
      <c r="J98" s="13">
        <v>0</v>
      </c>
      <c r="K98" s="13">
        <v>0</v>
      </c>
    </row>
    <row r="99" spans="1:11" x14ac:dyDescent="0.2">
      <c r="A99" s="179" t="s">
        <v>154</v>
      </c>
      <c r="B99" s="180"/>
      <c r="C99" s="180"/>
      <c r="D99" s="180"/>
      <c r="E99" s="180"/>
      <c r="F99" s="180"/>
      <c r="G99" s="180"/>
      <c r="H99" s="181"/>
      <c r="I99" s="4">
        <v>91</v>
      </c>
      <c r="J99" s="13">
        <v>0</v>
      </c>
      <c r="K99" s="13">
        <v>0</v>
      </c>
    </row>
    <row r="100" spans="1:11" x14ac:dyDescent="0.2">
      <c r="A100" s="179" t="s">
        <v>155</v>
      </c>
      <c r="B100" s="180"/>
      <c r="C100" s="180"/>
      <c r="D100" s="180"/>
      <c r="E100" s="180"/>
      <c r="F100" s="180"/>
      <c r="G100" s="180"/>
      <c r="H100" s="181"/>
      <c r="I100" s="4">
        <v>92</v>
      </c>
      <c r="J100" s="13">
        <v>6298000</v>
      </c>
      <c r="K100" s="13">
        <v>5576522</v>
      </c>
    </row>
    <row r="101" spans="1:11" x14ac:dyDescent="0.2">
      <c r="A101" s="188" t="s">
        <v>156</v>
      </c>
      <c r="B101" s="189"/>
      <c r="C101" s="189"/>
      <c r="D101" s="189"/>
      <c r="E101" s="189"/>
      <c r="F101" s="189"/>
      <c r="G101" s="189"/>
      <c r="H101" s="190"/>
      <c r="I101" s="4">
        <v>93</v>
      </c>
      <c r="J101" s="12">
        <f>SUM(J102:J113)</f>
        <v>1106272026.7012274</v>
      </c>
      <c r="K101" s="12">
        <f>SUM(K102:K113)</f>
        <v>1041986074</v>
      </c>
    </row>
    <row r="102" spans="1:11" x14ac:dyDescent="0.2">
      <c r="A102" s="179" t="s">
        <v>147</v>
      </c>
      <c r="B102" s="180"/>
      <c r="C102" s="180"/>
      <c r="D102" s="180"/>
      <c r="E102" s="180"/>
      <c r="F102" s="180"/>
      <c r="G102" s="180"/>
      <c r="H102" s="181"/>
      <c r="I102" s="4">
        <v>94</v>
      </c>
      <c r="J102" s="13">
        <v>0</v>
      </c>
      <c r="K102" s="13">
        <v>0</v>
      </c>
    </row>
    <row r="103" spans="1:11" x14ac:dyDescent="0.2">
      <c r="A103" s="179" t="s">
        <v>148</v>
      </c>
      <c r="B103" s="180"/>
      <c r="C103" s="180"/>
      <c r="D103" s="180"/>
      <c r="E103" s="180"/>
      <c r="F103" s="180"/>
      <c r="G103" s="180"/>
      <c r="H103" s="181"/>
      <c r="I103" s="4">
        <v>95</v>
      </c>
      <c r="J103" s="13">
        <v>0</v>
      </c>
      <c r="K103" s="13">
        <v>0</v>
      </c>
    </row>
    <row r="104" spans="1:11" x14ac:dyDescent="0.2">
      <c r="A104" s="179" t="s">
        <v>149</v>
      </c>
      <c r="B104" s="180"/>
      <c r="C104" s="180"/>
      <c r="D104" s="180"/>
      <c r="E104" s="180"/>
      <c r="F104" s="180"/>
      <c r="G104" s="180"/>
      <c r="H104" s="181"/>
      <c r="I104" s="4">
        <v>96</v>
      </c>
      <c r="J104" s="13">
        <v>477866741</v>
      </c>
      <c r="K104" s="13">
        <v>499511380</v>
      </c>
    </row>
    <row r="105" spans="1:11" x14ac:dyDescent="0.2">
      <c r="A105" s="179" t="s">
        <v>150</v>
      </c>
      <c r="B105" s="180"/>
      <c r="C105" s="180"/>
      <c r="D105" s="180"/>
      <c r="E105" s="180"/>
      <c r="F105" s="180"/>
      <c r="G105" s="180"/>
      <c r="H105" s="181"/>
      <c r="I105" s="4">
        <v>97</v>
      </c>
      <c r="J105" s="13">
        <v>3155766</v>
      </c>
      <c r="K105" s="13">
        <v>1719050</v>
      </c>
    </row>
    <row r="106" spans="1:11" x14ac:dyDescent="0.2">
      <c r="A106" s="179" t="s">
        <v>151</v>
      </c>
      <c r="B106" s="180"/>
      <c r="C106" s="180"/>
      <c r="D106" s="180"/>
      <c r="E106" s="180"/>
      <c r="F106" s="180"/>
      <c r="G106" s="180"/>
      <c r="H106" s="181"/>
      <c r="I106" s="4">
        <v>98</v>
      </c>
      <c r="J106" s="13">
        <v>546406546.86745</v>
      </c>
      <c r="K106" s="13">
        <v>467521148</v>
      </c>
    </row>
    <row r="107" spans="1:11" x14ac:dyDescent="0.2">
      <c r="A107" s="179" t="s">
        <v>152</v>
      </c>
      <c r="B107" s="180"/>
      <c r="C107" s="180"/>
      <c r="D107" s="180"/>
      <c r="E107" s="180"/>
      <c r="F107" s="180"/>
      <c r="G107" s="180"/>
      <c r="H107" s="181"/>
      <c r="I107" s="4">
        <v>99</v>
      </c>
      <c r="J107" s="13">
        <v>0</v>
      </c>
      <c r="K107" s="13">
        <v>0</v>
      </c>
    </row>
    <row r="108" spans="1:11" x14ac:dyDescent="0.2">
      <c r="A108" s="179" t="s">
        <v>153</v>
      </c>
      <c r="B108" s="180"/>
      <c r="C108" s="180"/>
      <c r="D108" s="180"/>
      <c r="E108" s="180"/>
      <c r="F108" s="180"/>
      <c r="G108" s="180"/>
      <c r="H108" s="181"/>
      <c r="I108" s="4">
        <v>100</v>
      </c>
      <c r="J108" s="13">
        <v>0</v>
      </c>
      <c r="K108" s="13">
        <v>0</v>
      </c>
    </row>
    <row r="109" spans="1:11" x14ac:dyDescent="0.2">
      <c r="A109" s="179" t="s">
        <v>157</v>
      </c>
      <c r="B109" s="180"/>
      <c r="C109" s="180"/>
      <c r="D109" s="180"/>
      <c r="E109" s="180"/>
      <c r="F109" s="180"/>
      <c r="G109" s="180"/>
      <c r="H109" s="181"/>
      <c r="I109" s="4">
        <v>101</v>
      </c>
      <c r="J109" s="13">
        <v>55823800</v>
      </c>
      <c r="K109" s="13">
        <v>54520705</v>
      </c>
    </row>
    <row r="110" spans="1:11" x14ac:dyDescent="0.2">
      <c r="A110" s="179" t="s">
        <v>158</v>
      </c>
      <c r="B110" s="180"/>
      <c r="C110" s="180"/>
      <c r="D110" s="180"/>
      <c r="E110" s="180"/>
      <c r="F110" s="180"/>
      <c r="G110" s="180"/>
      <c r="H110" s="181"/>
      <c r="I110" s="4">
        <v>102</v>
      </c>
      <c r="J110" s="13">
        <v>9408218</v>
      </c>
      <c r="K110" s="13">
        <v>13808302</v>
      </c>
    </row>
    <row r="111" spans="1:11" x14ac:dyDescent="0.2">
      <c r="A111" s="179" t="s">
        <v>159</v>
      </c>
      <c r="B111" s="180"/>
      <c r="C111" s="180"/>
      <c r="D111" s="180"/>
      <c r="E111" s="180"/>
      <c r="F111" s="180"/>
      <c r="G111" s="180"/>
      <c r="H111" s="181"/>
      <c r="I111" s="4">
        <v>103</v>
      </c>
      <c r="J111" s="13">
        <v>681378</v>
      </c>
      <c r="K111" s="13">
        <v>681138</v>
      </c>
    </row>
    <row r="112" spans="1:11" x14ac:dyDescent="0.2">
      <c r="A112" s="179" t="s">
        <v>160</v>
      </c>
      <c r="B112" s="180"/>
      <c r="C112" s="180"/>
      <c r="D112" s="180"/>
      <c r="E112" s="180"/>
      <c r="F112" s="180"/>
      <c r="G112" s="180"/>
      <c r="H112" s="181"/>
      <c r="I112" s="4">
        <v>104</v>
      </c>
      <c r="J112" s="13">
        <v>0</v>
      </c>
      <c r="K112" s="13">
        <v>0</v>
      </c>
    </row>
    <row r="113" spans="1:12" x14ac:dyDescent="0.2">
      <c r="A113" s="179" t="s">
        <v>161</v>
      </c>
      <c r="B113" s="180"/>
      <c r="C113" s="180"/>
      <c r="D113" s="180"/>
      <c r="E113" s="180"/>
      <c r="F113" s="180"/>
      <c r="G113" s="180"/>
      <c r="H113" s="181"/>
      <c r="I113" s="4">
        <v>105</v>
      </c>
      <c r="J113" s="13">
        <v>12929576.833777428</v>
      </c>
      <c r="K113" s="13">
        <v>4224351</v>
      </c>
    </row>
    <row r="114" spans="1:12" x14ac:dyDescent="0.2">
      <c r="A114" s="188" t="s">
        <v>162</v>
      </c>
      <c r="B114" s="189"/>
      <c r="C114" s="189"/>
      <c r="D114" s="189"/>
      <c r="E114" s="189"/>
      <c r="F114" s="189"/>
      <c r="G114" s="189"/>
      <c r="H114" s="190"/>
      <c r="I114" s="4">
        <v>106</v>
      </c>
      <c r="J114" s="13">
        <v>103278031.52654199</v>
      </c>
      <c r="K114" s="13">
        <v>97053957</v>
      </c>
    </row>
    <row r="115" spans="1:12" x14ac:dyDescent="0.2">
      <c r="A115" s="188" t="s">
        <v>163</v>
      </c>
      <c r="B115" s="189"/>
      <c r="C115" s="189"/>
      <c r="D115" s="189"/>
      <c r="E115" s="189"/>
      <c r="F115" s="189"/>
      <c r="G115" s="189"/>
      <c r="H115" s="190"/>
      <c r="I115" s="4">
        <v>107</v>
      </c>
      <c r="J115" s="12">
        <f>J70+J87+J91+J101+J114</f>
        <v>3617672309.3800998</v>
      </c>
      <c r="K115" s="12">
        <f>K70+K87+K91+K101+K114</f>
        <v>3458156505</v>
      </c>
    </row>
    <row r="116" spans="1:12" x14ac:dyDescent="0.2">
      <c r="A116" s="212" t="s">
        <v>164</v>
      </c>
      <c r="B116" s="213"/>
      <c r="C116" s="213"/>
      <c r="D116" s="213"/>
      <c r="E116" s="213"/>
      <c r="F116" s="213"/>
      <c r="G116" s="213"/>
      <c r="H116" s="214"/>
      <c r="I116" s="5">
        <v>108</v>
      </c>
      <c r="J116" s="14">
        <v>858816749.4000001</v>
      </c>
      <c r="K116" s="14">
        <v>940027349</v>
      </c>
    </row>
    <row r="117" spans="1:12" x14ac:dyDescent="0.2">
      <c r="A117" s="207" t="s">
        <v>165</v>
      </c>
      <c r="B117" s="215"/>
      <c r="C117" s="215"/>
      <c r="D117" s="215"/>
      <c r="E117" s="215"/>
      <c r="F117" s="215"/>
      <c r="G117" s="215"/>
      <c r="H117" s="215"/>
      <c r="I117" s="216"/>
      <c r="J117" s="216"/>
      <c r="K117" s="217"/>
    </row>
    <row r="118" spans="1:12" x14ac:dyDescent="0.2">
      <c r="A118" s="185" t="s">
        <v>166</v>
      </c>
      <c r="B118" s="186"/>
      <c r="C118" s="186"/>
      <c r="D118" s="186"/>
      <c r="E118" s="186"/>
      <c r="F118" s="186"/>
      <c r="G118" s="186"/>
      <c r="H118" s="186"/>
      <c r="I118" s="218"/>
      <c r="J118" s="218"/>
      <c r="K118" s="219"/>
    </row>
    <row r="119" spans="1:12" x14ac:dyDescent="0.2">
      <c r="A119" s="179" t="s">
        <v>167</v>
      </c>
      <c r="B119" s="180"/>
      <c r="C119" s="180"/>
      <c r="D119" s="180"/>
      <c r="E119" s="180"/>
      <c r="F119" s="180"/>
      <c r="G119" s="180"/>
      <c r="H119" s="181"/>
      <c r="I119" s="4">
        <v>109</v>
      </c>
      <c r="J119" s="13">
        <f>J70-J120</f>
        <v>1595764529.28233</v>
      </c>
      <c r="K119" s="13">
        <f>K70-K120</f>
        <v>1657348287</v>
      </c>
    </row>
    <row r="120" spans="1:12" x14ac:dyDescent="0.2">
      <c r="A120" s="220" t="s">
        <v>168</v>
      </c>
      <c r="B120" s="221"/>
      <c r="C120" s="221"/>
      <c r="D120" s="221"/>
      <c r="E120" s="221"/>
      <c r="F120" s="221"/>
      <c r="G120" s="221"/>
      <c r="H120" s="222"/>
      <c r="I120" s="7">
        <v>110</v>
      </c>
      <c r="J120" s="14">
        <f>J86</f>
        <v>32026882</v>
      </c>
      <c r="K120" s="14">
        <f>K86</f>
        <v>34039849</v>
      </c>
      <c r="L120" s="104"/>
    </row>
    <row r="121" spans="1:12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3"/>
    </row>
    <row r="122" spans="1:12" x14ac:dyDescent="0.2">
      <c r="A122" s="210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</row>
    <row r="123" spans="1:12" x14ac:dyDescent="0.2">
      <c r="A123" s="210"/>
      <c r="B123" s="211"/>
      <c r="C123" s="211"/>
      <c r="D123" s="211"/>
      <c r="E123" s="211"/>
      <c r="F123" s="211"/>
      <c r="G123" s="211"/>
      <c r="H123" s="211"/>
      <c r="I123" s="211"/>
      <c r="J123" s="211"/>
      <c r="K123" s="211"/>
    </row>
  </sheetData>
  <mergeCells count="122">
    <mergeCell ref="A123:K123"/>
    <mergeCell ref="A116:H116"/>
    <mergeCell ref="A117:K117"/>
    <mergeCell ref="A118:K118"/>
    <mergeCell ref="A119:H119"/>
    <mergeCell ref="A110:H110"/>
    <mergeCell ref="A111:H111"/>
    <mergeCell ref="A112:H112"/>
    <mergeCell ref="A113:H113"/>
    <mergeCell ref="A120:H120"/>
    <mergeCell ref="A114:H114"/>
    <mergeCell ref="A115:H115"/>
    <mergeCell ref="A100:H100"/>
    <mergeCell ref="A101:H101"/>
    <mergeCell ref="A102:H102"/>
    <mergeCell ref="A103:H103"/>
    <mergeCell ref="A122:K122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1:K1"/>
    <mergeCell ref="A2:K2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:K3"/>
    <mergeCell ref="A18:H18"/>
    <mergeCell ref="A19:H19"/>
    <mergeCell ref="A4:K4"/>
    <mergeCell ref="A5:H5"/>
    <mergeCell ref="A6:H6"/>
    <mergeCell ref="A16:H16"/>
    <mergeCell ref="A17:H17"/>
    <mergeCell ref="A7:K7"/>
    <mergeCell ref="A8:H8"/>
    <mergeCell ref="A9:H9"/>
    <mergeCell ref="A10:H10"/>
    <mergeCell ref="A11:H11"/>
    <mergeCell ref="A12:H12"/>
    <mergeCell ref="A13:H13"/>
    <mergeCell ref="A14:H14"/>
    <mergeCell ref="A15:H15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19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73:K78 J8:K68 J80:K85 J87:K116">
      <formula1>0</formula1>
    </dataValidation>
  </dataValidations>
  <printOptions horizontalCentered="1"/>
  <pageMargins left="0.15748031496062992" right="0.15748031496062992" top="0.78740157480314965" bottom="0.39370078740157483" header="0.51181102362204722" footer="0.51181102362204722"/>
  <pageSetup paperSize="9" scale="85" orientation="portrait" r:id="rId1"/>
  <headerFooter alignWithMargins="0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72"/>
  <sheetViews>
    <sheetView showGridLines="0" zoomScale="110" zoomScaleNormal="110" zoomScaleSheetLayoutView="100" workbookViewId="0">
      <selection activeCell="N11" sqref="N11"/>
    </sheetView>
  </sheetViews>
  <sheetFormatPr defaultRowHeight="12.75" x14ac:dyDescent="0.2"/>
  <cols>
    <col min="3" max="3" width="5.140625" customWidth="1"/>
    <col min="6" max="6" width="9.140625" customWidth="1"/>
    <col min="7" max="7" width="21.28515625" customWidth="1"/>
    <col min="8" max="8" width="9.140625" customWidth="1"/>
    <col min="9" max="9" width="5.7109375" customWidth="1"/>
    <col min="10" max="11" width="10.85546875" customWidth="1"/>
  </cols>
  <sheetData>
    <row r="1" spans="1:13" ht="12.75" customHeight="1" x14ac:dyDescent="0.2">
      <c r="A1" s="191" t="s">
        <v>169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3" x14ac:dyDescent="0.2">
      <c r="A2" s="192" t="s">
        <v>319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</row>
    <row r="3" spans="1:13" ht="5.25" customHeight="1" x14ac:dyDescent="0.2">
      <c r="A3" s="72"/>
      <c r="B3" s="78"/>
      <c r="C3" s="78"/>
      <c r="D3" s="78"/>
      <c r="E3" s="78"/>
      <c r="F3" s="78"/>
      <c r="G3" s="78"/>
      <c r="H3" s="78"/>
      <c r="I3" s="78"/>
      <c r="J3" s="78"/>
      <c r="K3" s="15"/>
    </row>
    <row r="4" spans="1:13" x14ac:dyDescent="0.2">
      <c r="A4" s="223" t="s">
        <v>311</v>
      </c>
      <c r="B4" s="224"/>
      <c r="C4" s="224"/>
      <c r="D4" s="224"/>
      <c r="E4" s="224"/>
      <c r="F4" s="224"/>
      <c r="G4" s="224"/>
      <c r="H4" s="224"/>
      <c r="I4" s="224"/>
      <c r="J4" s="224"/>
      <c r="K4" s="225"/>
    </row>
    <row r="5" spans="1:13" ht="24.75" thickBot="1" x14ac:dyDescent="0.25">
      <c r="A5" s="226" t="s">
        <v>61</v>
      </c>
      <c r="B5" s="226"/>
      <c r="C5" s="226"/>
      <c r="D5" s="226"/>
      <c r="E5" s="226"/>
      <c r="F5" s="226"/>
      <c r="G5" s="226"/>
      <c r="H5" s="226"/>
      <c r="I5" s="73" t="s">
        <v>62</v>
      </c>
      <c r="J5" s="75" t="s">
        <v>170</v>
      </c>
      <c r="K5" s="75" t="s">
        <v>171</v>
      </c>
    </row>
    <row r="6" spans="1:13" x14ac:dyDescent="0.2">
      <c r="A6" s="200">
        <v>1</v>
      </c>
      <c r="B6" s="200"/>
      <c r="C6" s="200"/>
      <c r="D6" s="200"/>
      <c r="E6" s="200"/>
      <c r="F6" s="200"/>
      <c r="G6" s="200"/>
      <c r="H6" s="200"/>
      <c r="I6" s="77">
        <v>2</v>
      </c>
      <c r="J6" s="76">
        <v>3</v>
      </c>
      <c r="K6" s="76">
        <v>4</v>
      </c>
    </row>
    <row r="7" spans="1:13" x14ac:dyDescent="0.2">
      <c r="A7" s="185" t="s">
        <v>172</v>
      </c>
      <c r="B7" s="186"/>
      <c r="C7" s="186"/>
      <c r="D7" s="186"/>
      <c r="E7" s="186"/>
      <c r="F7" s="186"/>
      <c r="G7" s="186"/>
      <c r="H7" s="187"/>
      <c r="I7" s="6">
        <v>111</v>
      </c>
      <c r="J7" s="17">
        <f>SUM(J8:J9)</f>
        <v>3700062176.4362798</v>
      </c>
      <c r="K7" s="17">
        <f>SUM(K8:K9)</f>
        <v>3693549702</v>
      </c>
      <c r="M7" s="104"/>
    </row>
    <row r="8" spans="1:13" x14ac:dyDescent="0.2">
      <c r="A8" s="188" t="s">
        <v>173</v>
      </c>
      <c r="B8" s="189"/>
      <c r="C8" s="189"/>
      <c r="D8" s="189"/>
      <c r="E8" s="189"/>
      <c r="F8" s="189"/>
      <c r="G8" s="189"/>
      <c r="H8" s="190"/>
      <c r="I8" s="4">
        <v>112</v>
      </c>
      <c r="J8" s="13">
        <v>3626666306.6862798</v>
      </c>
      <c r="K8" s="13">
        <v>3626011410</v>
      </c>
      <c r="M8" s="104"/>
    </row>
    <row r="9" spans="1:13" x14ac:dyDescent="0.2">
      <c r="A9" s="188" t="s">
        <v>174</v>
      </c>
      <c r="B9" s="189"/>
      <c r="C9" s="189"/>
      <c r="D9" s="189"/>
      <c r="E9" s="189"/>
      <c r="F9" s="189"/>
      <c r="G9" s="189"/>
      <c r="H9" s="190"/>
      <c r="I9" s="4">
        <v>113</v>
      </c>
      <c r="J9" s="13">
        <v>73395869.75</v>
      </c>
      <c r="K9" s="119">
        <v>67538292</v>
      </c>
      <c r="M9" s="104"/>
    </row>
    <row r="10" spans="1:13" x14ac:dyDescent="0.2">
      <c r="A10" s="188" t="s">
        <v>175</v>
      </c>
      <c r="B10" s="189"/>
      <c r="C10" s="189"/>
      <c r="D10" s="189"/>
      <c r="E10" s="189"/>
      <c r="F10" s="189"/>
      <c r="G10" s="189"/>
      <c r="H10" s="190"/>
      <c r="I10" s="4">
        <v>114</v>
      </c>
      <c r="J10" s="12">
        <f>J11+J12+J16+J20+J21+J22+J25+J26</f>
        <v>3602375013.8187661</v>
      </c>
      <c r="K10" s="12">
        <f>K11+K12+K16+K20+K21+K22+K25+K26</f>
        <v>3558262017</v>
      </c>
      <c r="M10" s="104"/>
    </row>
    <row r="11" spans="1:13" ht="15" customHeight="1" x14ac:dyDescent="0.2">
      <c r="A11" s="111" t="s">
        <v>176</v>
      </c>
      <c r="B11" s="112"/>
      <c r="C11" s="112"/>
      <c r="D11" s="112"/>
      <c r="E11" s="112"/>
      <c r="F11" s="112"/>
      <c r="G11" s="112"/>
      <c r="H11" s="113"/>
      <c r="I11" s="4">
        <v>115</v>
      </c>
      <c r="J11" s="13">
        <v>51503557.324615203</v>
      </c>
      <c r="K11" s="13">
        <v>12135674</v>
      </c>
      <c r="M11" s="104"/>
    </row>
    <row r="12" spans="1:13" x14ac:dyDescent="0.2">
      <c r="A12" s="188" t="s">
        <v>177</v>
      </c>
      <c r="B12" s="189"/>
      <c r="C12" s="189"/>
      <c r="D12" s="189"/>
      <c r="E12" s="189"/>
      <c r="F12" s="189"/>
      <c r="G12" s="189"/>
      <c r="H12" s="190"/>
      <c r="I12" s="4">
        <v>116</v>
      </c>
      <c r="J12" s="12">
        <f>SUM(J13:J15)</f>
        <v>2305898688.093698</v>
      </c>
      <c r="K12" s="12">
        <f>SUM(K13:K15)</f>
        <v>2293685425</v>
      </c>
      <c r="M12" s="104"/>
    </row>
    <row r="13" spans="1:13" x14ac:dyDescent="0.2">
      <c r="A13" s="179" t="s">
        <v>178</v>
      </c>
      <c r="B13" s="180"/>
      <c r="C13" s="180"/>
      <c r="D13" s="180"/>
      <c r="E13" s="180"/>
      <c r="F13" s="180"/>
      <c r="G13" s="180"/>
      <c r="H13" s="181"/>
      <c r="I13" s="4">
        <v>117</v>
      </c>
      <c r="J13" s="13">
        <v>1236106240</v>
      </c>
      <c r="K13" s="13">
        <v>1129136984</v>
      </c>
      <c r="M13" s="104"/>
    </row>
    <row r="14" spans="1:13" x14ac:dyDescent="0.2">
      <c r="A14" s="179" t="s">
        <v>179</v>
      </c>
      <c r="B14" s="180"/>
      <c r="C14" s="180"/>
      <c r="D14" s="180"/>
      <c r="E14" s="180"/>
      <c r="F14" s="180"/>
      <c r="G14" s="180"/>
      <c r="H14" s="181"/>
      <c r="I14" s="4">
        <v>118</v>
      </c>
      <c r="J14" s="13">
        <v>519827650.09369797</v>
      </c>
      <c r="K14" s="13">
        <v>589447024</v>
      </c>
      <c r="M14" s="104"/>
    </row>
    <row r="15" spans="1:13" x14ac:dyDescent="0.2">
      <c r="A15" s="179" t="s">
        <v>180</v>
      </c>
      <c r="B15" s="180"/>
      <c r="C15" s="180"/>
      <c r="D15" s="180"/>
      <c r="E15" s="180"/>
      <c r="F15" s="180"/>
      <c r="G15" s="180"/>
      <c r="H15" s="181"/>
      <c r="I15" s="4">
        <v>119</v>
      </c>
      <c r="J15" s="13">
        <v>549964798</v>
      </c>
      <c r="K15" s="13">
        <v>575101417</v>
      </c>
      <c r="M15" s="104"/>
    </row>
    <row r="16" spans="1:13" x14ac:dyDescent="0.2">
      <c r="A16" s="188" t="s">
        <v>181</v>
      </c>
      <c r="B16" s="189"/>
      <c r="C16" s="189"/>
      <c r="D16" s="189"/>
      <c r="E16" s="189"/>
      <c r="F16" s="189"/>
      <c r="G16" s="189"/>
      <c r="H16" s="190"/>
      <c r="I16" s="4">
        <v>120</v>
      </c>
      <c r="J16" s="12">
        <f>SUM(J17:J19)</f>
        <v>720698292</v>
      </c>
      <c r="K16" s="12">
        <f>SUM(K17:K19)</f>
        <v>666283968</v>
      </c>
      <c r="M16" s="104"/>
    </row>
    <row r="17" spans="1:13" x14ac:dyDescent="0.2">
      <c r="A17" s="179" t="s">
        <v>182</v>
      </c>
      <c r="B17" s="180"/>
      <c r="C17" s="180"/>
      <c r="D17" s="180"/>
      <c r="E17" s="180"/>
      <c r="F17" s="180"/>
      <c r="G17" s="180"/>
      <c r="H17" s="181"/>
      <c r="I17" s="4">
        <v>121</v>
      </c>
      <c r="J17" s="13">
        <v>436406334.00099999</v>
      </c>
      <c r="K17" s="13">
        <v>406683344</v>
      </c>
      <c r="M17" s="104"/>
    </row>
    <row r="18" spans="1:13" x14ac:dyDescent="0.2">
      <c r="A18" s="179" t="s">
        <v>183</v>
      </c>
      <c r="B18" s="180"/>
      <c r="C18" s="180"/>
      <c r="D18" s="180"/>
      <c r="E18" s="180"/>
      <c r="F18" s="180"/>
      <c r="G18" s="180"/>
      <c r="H18" s="181"/>
      <c r="I18" s="4">
        <v>122</v>
      </c>
      <c r="J18" s="13">
        <v>186869836.93900001</v>
      </c>
      <c r="K18" s="13">
        <v>172476260</v>
      </c>
      <c r="M18" s="104"/>
    </row>
    <row r="19" spans="1:13" x14ac:dyDescent="0.2">
      <c r="A19" s="179" t="s">
        <v>184</v>
      </c>
      <c r="B19" s="180"/>
      <c r="C19" s="180"/>
      <c r="D19" s="180"/>
      <c r="E19" s="180"/>
      <c r="F19" s="180"/>
      <c r="G19" s="180"/>
      <c r="H19" s="181"/>
      <c r="I19" s="4">
        <v>123</v>
      </c>
      <c r="J19" s="13">
        <v>97422121.060000002</v>
      </c>
      <c r="K19" s="13">
        <v>87124364</v>
      </c>
      <c r="M19" s="104"/>
    </row>
    <row r="20" spans="1:13" x14ac:dyDescent="0.2">
      <c r="A20" s="188" t="s">
        <v>185</v>
      </c>
      <c r="B20" s="189"/>
      <c r="C20" s="189"/>
      <c r="D20" s="189"/>
      <c r="E20" s="189"/>
      <c r="F20" s="189"/>
      <c r="G20" s="189"/>
      <c r="H20" s="190"/>
      <c r="I20" s="4">
        <v>124</v>
      </c>
      <c r="J20" s="13">
        <v>153689989.400453</v>
      </c>
      <c r="K20" s="13">
        <v>148302573</v>
      </c>
      <c r="M20" s="104"/>
    </row>
    <row r="21" spans="1:13" x14ac:dyDescent="0.2">
      <c r="A21" s="188" t="s">
        <v>186</v>
      </c>
      <c r="B21" s="189"/>
      <c r="C21" s="189"/>
      <c r="D21" s="189"/>
      <c r="E21" s="189"/>
      <c r="F21" s="189"/>
      <c r="G21" s="189"/>
      <c r="H21" s="190"/>
      <c r="I21" s="4">
        <v>125</v>
      </c>
      <c r="J21" s="13">
        <v>249529826</v>
      </c>
      <c r="K21" s="13">
        <v>263616347</v>
      </c>
      <c r="M21" s="104"/>
    </row>
    <row r="22" spans="1:13" x14ac:dyDescent="0.2">
      <c r="A22" s="188" t="s">
        <v>187</v>
      </c>
      <c r="B22" s="189"/>
      <c r="C22" s="189"/>
      <c r="D22" s="189"/>
      <c r="E22" s="189"/>
      <c r="F22" s="189"/>
      <c r="G22" s="189"/>
      <c r="H22" s="190"/>
      <c r="I22" s="4">
        <v>126</v>
      </c>
      <c r="J22" s="12">
        <f>SUM(J23:J24)</f>
        <v>51107288</v>
      </c>
      <c r="K22" s="12">
        <f>SUM(K23:K24)</f>
        <v>66752289</v>
      </c>
      <c r="M22" s="104"/>
    </row>
    <row r="23" spans="1:13" x14ac:dyDescent="0.2">
      <c r="A23" s="179" t="s">
        <v>188</v>
      </c>
      <c r="B23" s="180"/>
      <c r="C23" s="180"/>
      <c r="D23" s="180"/>
      <c r="E23" s="180"/>
      <c r="F23" s="180"/>
      <c r="G23" s="180"/>
      <c r="H23" s="181"/>
      <c r="I23" s="4">
        <v>127</v>
      </c>
      <c r="J23" s="13">
        <v>20100000</v>
      </c>
      <c r="K23" s="13">
        <v>29945077</v>
      </c>
      <c r="M23" s="104"/>
    </row>
    <row r="24" spans="1:13" x14ac:dyDescent="0.2">
      <c r="A24" s="179" t="s">
        <v>189</v>
      </c>
      <c r="B24" s="180"/>
      <c r="C24" s="180"/>
      <c r="D24" s="180"/>
      <c r="E24" s="180"/>
      <c r="F24" s="180"/>
      <c r="G24" s="180"/>
      <c r="H24" s="181"/>
      <c r="I24" s="4">
        <v>128</v>
      </c>
      <c r="J24" s="13">
        <v>31007288</v>
      </c>
      <c r="K24" s="13">
        <v>36807212</v>
      </c>
      <c r="M24" s="104"/>
    </row>
    <row r="25" spans="1:13" x14ac:dyDescent="0.2">
      <c r="A25" s="188" t="s">
        <v>190</v>
      </c>
      <c r="B25" s="189"/>
      <c r="C25" s="189"/>
      <c r="D25" s="189"/>
      <c r="E25" s="189"/>
      <c r="F25" s="189"/>
      <c r="G25" s="189"/>
      <c r="H25" s="190"/>
      <c r="I25" s="4">
        <v>129</v>
      </c>
      <c r="J25" s="13">
        <v>15573299</v>
      </c>
      <c r="K25" s="13">
        <v>2690660</v>
      </c>
      <c r="M25" s="104"/>
    </row>
    <row r="26" spans="1:13" x14ac:dyDescent="0.2">
      <c r="A26" s="188" t="s">
        <v>191</v>
      </c>
      <c r="B26" s="189"/>
      <c r="C26" s="189"/>
      <c r="D26" s="189"/>
      <c r="E26" s="189"/>
      <c r="F26" s="189"/>
      <c r="G26" s="189"/>
      <c r="H26" s="190"/>
      <c r="I26" s="4">
        <v>130</v>
      </c>
      <c r="J26" s="13">
        <v>54374074</v>
      </c>
      <c r="K26" s="13">
        <v>104795081</v>
      </c>
      <c r="M26" s="104"/>
    </row>
    <row r="27" spans="1:13" x14ac:dyDescent="0.2">
      <c r="A27" s="188" t="s">
        <v>192</v>
      </c>
      <c r="B27" s="189"/>
      <c r="C27" s="189"/>
      <c r="D27" s="189"/>
      <c r="E27" s="189"/>
      <c r="F27" s="189"/>
      <c r="G27" s="189"/>
      <c r="H27" s="190"/>
      <c r="I27" s="4">
        <v>131</v>
      </c>
      <c r="J27" s="12">
        <f>SUM(J28:J32)</f>
        <v>38065425</v>
      </c>
      <c r="K27" s="12">
        <f>SUM(K28:K32)</f>
        <v>44186986</v>
      </c>
      <c r="M27" s="104"/>
    </row>
    <row r="28" spans="1:13" x14ac:dyDescent="0.2">
      <c r="A28" s="188" t="s">
        <v>193</v>
      </c>
      <c r="B28" s="189"/>
      <c r="C28" s="189"/>
      <c r="D28" s="189"/>
      <c r="E28" s="189"/>
      <c r="F28" s="189"/>
      <c r="G28" s="189"/>
      <c r="H28" s="190"/>
      <c r="I28" s="4">
        <v>132</v>
      </c>
      <c r="J28" s="13">
        <v>10944360</v>
      </c>
      <c r="K28" s="13">
        <v>8408060</v>
      </c>
      <c r="M28" s="104"/>
    </row>
    <row r="29" spans="1:13" x14ac:dyDescent="0.2">
      <c r="A29" s="188" t="s">
        <v>194</v>
      </c>
      <c r="B29" s="189"/>
      <c r="C29" s="189"/>
      <c r="D29" s="189"/>
      <c r="E29" s="189"/>
      <c r="F29" s="189"/>
      <c r="G29" s="189"/>
      <c r="H29" s="190"/>
      <c r="I29" s="4">
        <v>133</v>
      </c>
      <c r="J29" s="13">
        <v>26965946</v>
      </c>
      <c r="K29" s="13">
        <v>31449556</v>
      </c>
      <c r="M29" s="104"/>
    </row>
    <row r="30" spans="1:13" x14ac:dyDescent="0.2">
      <c r="A30" s="188" t="s">
        <v>195</v>
      </c>
      <c r="B30" s="189"/>
      <c r="C30" s="189"/>
      <c r="D30" s="189"/>
      <c r="E30" s="189"/>
      <c r="F30" s="189"/>
      <c r="G30" s="189"/>
      <c r="H30" s="190"/>
      <c r="I30" s="4">
        <v>134</v>
      </c>
      <c r="J30" s="13">
        <v>0</v>
      </c>
      <c r="K30" s="13">
        <v>0</v>
      </c>
      <c r="M30" s="104"/>
    </row>
    <row r="31" spans="1:13" x14ac:dyDescent="0.2">
      <c r="A31" s="188" t="s">
        <v>196</v>
      </c>
      <c r="B31" s="189"/>
      <c r="C31" s="189"/>
      <c r="D31" s="189"/>
      <c r="E31" s="189"/>
      <c r="F31" s="189"/>
      <c r="G31" s="189"/>
      <c r="H31" s="190"/>
      <c r="I31" s="4">
        <v>135</v>
      </c>
      <c r="J31" s="13">
        <v>155119</v>
      </c>
      <c r="K31" s="13">
        <v>4329370</v>
      </c>
      <c r="M31" s="104"/>
    </row>
    <row r="32" spans="1:13" x14ac:dyDescent="0.2">
      <c r="A32" s="188" t="s">
        <v>197</v>
      </c>
      <c r="B32" s="189"/>
      <c r="C32" s="189"/>
      <c r="D32" s="189"/>
      <c r="E32" s="189"/>
      <c r="F32" s="189"/>
      <c r="G32" s="189"/>
      <c r="H32" s="190"/>
      <c r="I32" s="4">
        <v>136</v>
      </c>
      <c r="J32" s="13">
        <v>0</v>
      </c>
      <c r="K32" s="13">
        <v>0</v>
      </c>
      <c r="M32" s="104"/>
    </row>
    <row r="33" spans="1:13" x14ac:dyDescent="0.2">
      <c r="A33" s="188" t="s">
        <v>198</v>
      </c>
      <c r="B33" s="189"/>
      <c r="C33" s="189"/>
      <c r="D33" s="189"/>
      <c r="E33" s="189"/>
      <c r="F33" s="189"/>
      <c r="G33" s="189"/>
      <c r="H33" s="190"/>
      <c r="I33" s="4">
        <v>137</v>
      </c>
      <c r="J33" s="12">
        <f>SUM(J34:J37)</f>
        <v>105638899</v>
      </c>
      <c r="K33" s="12">
        <f>SUM(K34:K37)</f>
        <v>109651818</v>
      </c>
      <c r="M33" s="104"/>
    </row>
    <row r="34" spans="1:13" x14ac:dyDescent="0.2">
      <c r="A34" s="188" t="s">
        <v>199</v>
      </c>
      <c r="B34" s="189"/>
      <c r="C34" s="189"/>
      <c r="D34" s="189"/>
      <c r="E34" s="189"/>
      <c r="F34" s="189"/>
      <c r="G34" s="189"/>
      <c r="H34" s="190"/>
      <c r="I34" s="4">
        <v>138</v>
      </c>
      <c r="J34" s="13">
        <v>11788369</v>
      </c>
      <c r="K34" s="13">
        <v>7739946</v>
      </c>
      <c r="M34" s="104"/>
    </row>
    <row r="35" spans="1:13" x14ac:dyDescent="0.2">
      <c r="A35" s="188" t="s">
        <v>200</v>
      </c>
      <c r="B35" s="189"/>
      <c r="C35" s="189"/>
      <c r="D35" s="189"/>
      <c r="E35" s="189"/>
      <c r="F35" s="189"/>
      <c r="G35" s="189"/>
      <c r="H35" s="190"/>
      <c r="I35" s="4">
        <v>139</v>
      </c>
      <c r="J35" s="13">
        <v>90382619</v>
      </c>
      <c r="K35" s="13">
        <v>101910759</v>
      </c>
      <c r="M35" s="104"/>
    </row>
    <row r="36" spans="1:13" x14ac:dyDescent="0.2">
      <c r="A36" s="188" t="s">
        <v>201</v>
      </c>
      <c r="B36" s="189"/>
      <c r="C36" s="189"/>
      <c r="D36" s="189"/>
      <c r="E36" s="189"/>
      <c r="F36" s="189"/>
      <c r="G36" s="189"/>
      <c r="H36" s="190"/>
      <c r="I36" s="4">
        <v>140</v>
      </c>
      <c r="J36" s="13">
        <v>3467911</v>
      </c>
      <c r="K36" s="13">
        <v>1113</v>
      </c>
      <c r="M36" s="104"/>
    </row>
    <row r="37" spans="1:13" x14ac:dyDescent="0.2">
      <c r="A37" s="188" t="s">
        <v>202</v>
      </c>
      <c r="B37" s="189"/>
      <c r="C37" s="189"/>
      <c r="D37" s="189"/>
      <c r="E37" s="189"/>
      <c r="F37" s="189"/>
      <c r="G37" s="189"/>
      <c r="H37" s="190"/>
      <c r="I37" s="4">
        <v>141</v>
      </c>
      <c r="J37" s="13">
        <v>0</v>
      </c>
      <c r="K37" s="13">
        <v>0</v>
      </c>
      <c r="M37" s="104"/>
    </row>
    <row r="38" spans="1:13" x14ac:dyDescent="0.2">
      <c r="A38" s="188" t="s">
        <v>203</v>
      </c>
      <c r="B38" s="189"/>
      <c r="C38" s="189"/>
      <c r="D38" s="189"/>
      <c r="E38" s="189"/>
      <c r="F38" s="189"/>
      <c r="G38" s="189"/>
      <c r="H38" s="190"/>
      <c r="I38" s="4">
        <v>142</v>
      </c>
      <c r="J38" s="13">
        <v>0</v>
      </c>
      <c r="K38" s="13">
        <v>0</v>
      </c>
      <c r="M38" s="104"/>
    </row>
    <row r="39" spans="1:13" x14ac:dyDescent="0.2">
      <c r="A39" s="188" t="s">
        <v>204</v>
      </c>
      <c r="B39" s="189"/>
      <c r="C39" s="189"/>
      <c r="D39" s="189"/>
      <c r="E39" s="189"/>
      <c r="F39" s="189"/>
      <c r="G39" s="189"/>
      <c r="H39" s="190"/>
      <c r="I39" s="4">
        <v>143</v>
      </c>
      <c r="J39" s="13">
        <v>0</v>
      </c>
      <c r="K39" s="13">
        <v>0</v>
      </c>
      <c r="M39" s="104"/>
    </row>
    <row r="40" spans="1:13" x14ac:dyDescent="0.2">
      <c r="A40" s="188" t="s">
        <v>205</v>
      </c>
      <c r="B40" s="189"/>
      <c r="C40" s="189"/>
      <c r="D40" s="189"/>
      <c r="E40" s="189"/>
      <c r="F40" s="189"/>
      <c r="G40" s="189"/>
      <c r="H40" s="190"/>
      <c r="I40" s="4">
        <v>144</v>
      </c>
      <c r="J40" s="13">
        <v>0</v>
      </c>
      <c r="K40" s="13">
        <v>0</v>
      </c>
      <c r="M40" s="104"/>
    </row>
    <row r="41" spans="1:13" x14ac:dyDescent="0.2">
      <c r="A41" s="188" t="s">
        <v>206</v>
      </c>
      <c r="B41" s="189"/>
      <c r="C41" s="189"/>
      <c r="D41" s="189"/>
      <c r="E41" s="189"/>
      <c r="F41" s="189"/>
      <c r="G41" s="189"/>
      <c r="H41" s="190"/>
      <c r="I41" s="4">
        <v>145</v>
      </c>
      <c r="J41" s="13">
        <v>0</v>
      </c>
      <c r="K41" s="13">
        <v>0</v>
      </c>
      <c r="M41" s="104"/>
    </row>
    <row r="42" spans="1:13" x14ac:dyDescent="0.2">
      <c r="A42" s="188" t="s">
        <v>207</v>
      </c>
      <c r="B42" s="189"/>
      <c r="C42" s="189"/>
      <c r="D42" s="189"/>
      <c r="E42" s="189"/>
      <c r="F42" s="189"/>
      <c r="G42" s="189"/>
      <c r="H42" s="190"/>
      <c r="I42" s="4">
        <v>146</v>
      </c>
      <c r="J42" s="12">
        <f>J7+J27+J38+J40</f>
        <v>3738127601.4362798</v>
      </c>
      <c r="K42" s="12">
        <f>K7+K27+K38+K40</f>
        <v>3737736688</v>
      </c>
      <c r="M42" s="104"/>
    </row>
    <row r="43" spans="1:13" x14ac:dyDescent="0.2">
      <c r="A43" s="188" t="s">
        <v>208</v>
      </c>
      <c r="B43" s="189"/>
      <c r="C43" s="189"/>
      <c r="D43" s="189"/>
      <c r="E43" s="189"/>
      <c r="F43" s="189"/>
      <c r="G43" s="189"/>
      <c r="H43" s="190"/>
      <c r="I43" s="4">
        <v>147</v>
      </c>
      <c r="J43" s="12">
        <f>J10+J33+J39+J41</f>
        <v>3708013912.8187661</v>
      </c>
      <c r="K43" s="12">
        <f>K10+K33+K39+K41</f>
        <v>3667913835</v>
      </c>
      <c r="M43" s="104"/>
    </row>
    <row r="44" spans="1:13" x14ac:dyDescent="0.2">
      <c r="A44" s="188" t="s">
        <v>209</v>
      </c>
      <c r="B44" s="189"/>
      <c r="C44" s="189"/>
      <c r="D44" s="189"/>
      <c r="E44" s="189"/>
      <c r="F44" s="189"/>
      <c r="G44" s="189"/>
      <c r="H44" s="190"/>
      <c r="I44" s="4">
        <v>148</v>
      </c>
      <c r="J44" s="12">
        <f>J42-J43</f>
        <v>30113688.617513657</v>
      </c>
      <c r="K44" s="12">
        <f>K42-K43</f>
        <v>69822853</v>
      </c>
      <c r="M44" s="104"/>
    </row>
    <row r="45" spans="1:13" x14ac:dyDescent="0.2">
      <c r="A45" s="201" t="s">
        <v>210</v>
      </c>
      <c r="B45" s="202"/>
      <c r="C45" s="202"/>
      <c r="D45" s="202"/>
      <c r="E45" s="202"/>
      <c r="F45" s="202"/>
      <c r="G45" s="202"/>
      <c r="H45" s="203"/>
      <c r="I45" s="4">
        <v>149</v>
      </c>
      <c r="J45" s="12">
        <f>IF(J42&gt;J43,J42-J43,0)</f>
        <v>30113688.617513657</v>
      </c>
      <c r="K45" s="12">
        <f>IF(K42&gt;K43,K42-K43,0)</f>
        <v>69822853</v>
      </c>
      <c r="M45" s="104"/>
    </row>
    <row r="46" spans="1:13" x14ac:dyDescent="0.2">
      <c r="A46" s="201" t="s">
        <v>211</v>
      </c>
      <c r="B46" s="202"/>
      <c r="C46" s="202"/>
      <c r="D46" s="202"/>
      <c r="E46" s="202"/>
      <c r="F46" s="202"/>
      <c r="G46" s="202"/>
      <c r="H46" s="203"/>
      <c r="I46" s="4">
        <v>150</v>
      </c>
      <c r="J46" s="12">
        <f>IF(J43&gt;J42,J43-J42,0)</f>
        <v>0</v>
      </c>
      <c r="K46" s="12">
        <f>IF(K43&gt;K42,K43-K42,0)</f>
        <v>0</v>
      </c>
      <c r="M46" s="104"/>
    </row>
    <row r="47" spans="1:13" x14ac:dyDescent="0.2">
      <c r="A47" s="188" t="s">
        <v>212</v>
      </c>
      <c r="B47" s="189"/>
      <c r="C47" s="189"/>
      <c r="D47" s="189"/>
      <c r="E47" s="189"/>
      <c r="F47" s="189"/>
      <c r="G47" s="189"/>
      <c r="H47" s="190"/>
      <c r="I47" s="4">
        <v>151</v>
      </c>
      <c r="J47" s="13">
        <v>45569723.865478002</v>
      </c>
      <c r="K47" s="13">
        <v>1445908.29</v>
      </c>
      <c r="M47" s="104"/>
    </row>
    <row r="48" spans="1:13" x14ac:dyDescent="0.2">
      <c r="A48" s="188" t="s">
        <v>213</v>
      </c>
      <c r="B48" s="189"/>
      <c r="C48" s="189"/>
      <c r="D48" s="189"/>
      <c r="E48" s="189"/>
      <c r="F48" s="189"/>
      <c r="G48" s="189"/>
      <c r="H48" s="190"/>
      <c r="I48" s="4">
        <v>152</v>
      </c>
      <c r="J48" s="12">
        <f>J44-J47</f>
        <v>-15456035.247964345</v>
      </c>
      <c r="K48" s="12">
        <f>K44-K47</f>
        <v>68376944.709999993</v>
      </c>
      <c r="M48" s="104"/>
    </row>
    <row r="49" spans="1:13" x14ac:dyDescent="0.2">
      <c r="A49" s="201" t="s">
        <v>214</v>
      </c>
      <c r="B49" s="202"/>
      <c r="C49" s="202"/>
      <c r="D49" s="202"/>
      <c r="E49" s="202"/>
      <c r="F49" s="202"/>
      <c r="G49" s="202"/>
      <c r="H49" s="203"/>
      <c r="I49" s="4">
        <v>153</v>
      </c>
      <c r="J49" s="12">
        <f>IF(J48&gt;0,J48,0)</f>
        <v>0</v>
      </c>
      <c r="K49" s="12">
        <f>IF(K48&gt;0,K48,0)</f>
        <v>68376944.709999993</v>
      </c>
      <c r="M49" s="104"/>
    </row>
    <row r="50" spans="1:13" x14ac:dyDescent="0.2">
      <c r="A50" s="227" t="s">
        <v>215</v>
      </c>
      <c r="B50" s="228"/>
      <c r="C50" s="228"/>
      <c r="D50" s="228"/>
      <c r="E50" s="228"/>
      <c r="F50" s="228"/>
      <c r="G50" s="228"/>
      <c r="H50" s="229"/>
      <c r="I50" s="5">
        <v>154</v>
      </c>
      <c r="J50" s="16">
        <f>IF(J48&lt;0,-J48,0)</f>
        <v>15456035.247964345</v>
      </c>
      <c r="K50" s="16">
        <f>IF(K48&lt;0,-K48,0)</f>
        <v>0</v>
      </c>
      <c r="M50" s="104"/>
    </row>
    <row r="51" spans="1:13" x14ac:dyDescent="0.2">
      <c r="A51" s="207" t="s">
        <v>216</v>
      </c>
      <c r="B51" s="215"/>
      <c r="C51" s="215"/>
      <c r="D51" s="215"/>
      <c r="E51" s="215"/>
      <c r="F51" s="215"/>
      <c r="G51" s="215"/>
      <c r="H51" s="215"/>
      <c r="I51" s="230"/>
      <c r="J51" s="230"/>
      <c r="K51" s="231"/>
      <c r="M51" s="104"/>
    </row>
    <row r="52" spans="1:13" x14ac:dyDescent="0.2">
      <c r="A52" s="185" t="s">
        <v>217</v>
      </c>
      <c r="B52" s="186"/>
      <c r="C52" s="186"/>
      <c r="D52" s="186"/>
      <c r="E52" s="186"/>
      <c r="F52" s="186"/>
      <c r="G52" s="186"/>
      <c r="H52" s="186"/>
      <c r="I52" s="218"/>
      <c r="J52" s="218"/>
      <c r="K52" s="219"/>
      <c r="M52" s="104"/>
    </row>
    <row r="53" spans="1:13" x14ac:dyDescent="0.2">
      <c r="A53" s="232" t="s">
        <v>218</v>
      </c>
      <c r="B53" s="233"/>
      <c r="C53" s="233"/>
      <c r="D53" s="233"/>
      <c r="E53" s="233"/>
      <c r="F53" s="233"/>
      <c r="G53" s="233"/>
      <c r="H53" s="234"/>
      <c r="I53" s="4">
        <v>155</v>
      </c>
      <c r="J53" s="13">
        <v>-14101876.247964345</v>
      </c>
      <c r="K53" s="13">
        <v>66600773.530000001</v>
      </c>
      <c r="M53" s="104"/>
    </row>
    <row r="54" spans="1:13" x14ac:dyDescent="0.2">
      <c r="A54" s="232" t="s">
        <v>219</v>
      </c>
      <c r="B54" s="233"/>
      <c r="C54" s="233"/>
      <c r="D54" s="233"/>
      <c r="E54" s="233"/>
      <c r="F54" s="233"/>
      <c r="G54" s="233"/>
      <c r="H54" s="234"/>
      <c r="I54" s="4">
        <v>156</v>
      </c>
      <c r="J54" s="14">
        <v>-1354159</v>
      </c>
      <c r="K54" s="14">
        <v>1776171.1799999923</v>
      </c>
      <c r="M54" s="104"/>
    </row>
    <row r="55" spans="1:13" x14ac:dyDescent="0.2">
      <c r="A55" s="207" t="s">
        <v>220</v>
      </c>
      <c r="B55" s="215"/>
      <c r="C55" s="215"/>
      <c r="D55" s="215"/>
      <c r="E55" s="215"/>
      <c r="F55" s="215"/>
      <c r="G55" s="215"/>
      <c r="H55" s="215"/>
      <c r="I55" s="230"/>
      <c r="J55" s="230"/>
      <c r="K55" s="231"/>
      <c r="M55" s="104"/>
    </row>
    <row r="56" spans="1:13" x14ac:dyDescent="0.2">
      <c r="A56" s="185" t="s">
        <v>221</v>
      </c>
      <c r="B56" s="186"/>
      <c r="C56" s="186"/>
      <c r="D56" s="186"/>
      <c r="E56" s="186"/>
      <c r="F56" s="186"/>
      <c r="G56" s="186"/>
      <c r="H56" s="187"/>
      <c r="I56" s="18">
        <v>157</v>
      </c>
      <c r="J56" s="11">
        <f>J48</f>
        <v>-15456035.247964345</v>
      </c>
      <c r="K56" s="11">
        <f>K48</f>
        <v>68376944.709999993</v>
      </c>
      <c r="M56" s="104"/>
    </row>
    <row r="57" spans="1:13" x14ac:dyDescent="0.2">
      <c r="A57" s="188" t="s">
        <v>222</v>
      </c>
      <c r="B57" s="189"/>
      <c r="C57" s="189"/>
      <c r="D57" s="189"/>
      <c r="E57" s="189"/>
      <c r="F57" s="189"/>
      <c r="G57" s="189"/>
      <c r="H57" s="190"/>
      <c r="I57" s="4">
        <v>158</v>
      </c>
      <c r="J57" s="12">
        <f>SUM(J58:J64)</f>
        <v>13639170</v>
      </c>
      <c r="K57" s="12">
        <f>SUM(K58:K64)</f>
        <v>-6137970</v>
      </c>
      <c r="M57" s="104"/>
    </row>
    <row r="58" spans="1:13" x14ac:dyDescent="0.2">
      <c r="A58" s="188" t="s">
        <v>223</v>
      </c>
      <c r="B58" s="189"/>
      <c r="C58" s="189"/>
      <c r="D58" s="189"/>
      <c r="E58" s="189"/>
      <c r="F58" s="189"/>
      <c r="G58" s="189"/>
      <c r="H58" s="190"/>
      <c r="I58" s="4">
        <v>159</v>
      </c>
      <c r="J58" s="13">
        <v>13639170</v>
      </c>
      <c r="K58" s="13">
        <v>-6137970</v>
      </c>
      <c r="M58" s="104"/>
    </row>
    <row r="59" spans="1:13" x14ac:dyDescent="0.2">
      <c r="A59" s="188" t="s">
        <v>224</v>
      </c>
      <c r="B59" s="189"/>
      <c r="C59" s="189"/>
      <c r="D59" s="189"/>
      <c r="E59" s="189"/>
      <c r="F59" s="189"/>
      <c r="G59" s="189"/>
      <c r="H59" s="190"/>
      <c r="I59" s="4">
        <v>160</v>
      </c>
      <c r="J59" s="13"/>
      <c r="K59" s="13"/>
      <c r="M59" s="104"/>
    </row>
    <row r="60" spans="1:13" x14ac:dyDescent="0.2">
      <c r="A60" s="188" t="s">
        <v>225</v>
      </c>
      <c r="B60" s="189"/>
      <c r="C60" s="189"/>
      <c r="D60" s="189"/>
      <c r="E60" s="189"/>
      <c r="F60" s="189"/>
      <c r="G60" s="189"/>
      <c r="H60" s="190"/>
      <c r="I60" s="4">
        <v>161</v>
      </c>
      <c r="J60" s="13"/>
      <c r="K60" s="13"/>
      <c r="M60" s="104"/>
    </row>
    <row r="61" spans="1:13" x14ac:dyDescent="0.2">
      <c r="A61" s="188" t="s">
        <v>226</v>
      </c>
      <c r="B61" s="189"/>
      <c r="C61" s="189"/>
      <c r="D61" s="189"/>
      <c r="E61" s="189"/>
      <c r="F61" s="189"/>
      <c r="G61" s="189"/>
      <c r="H61" s="190"/>
      <c r="I61" s="4">
        <v>162</v>
      </c>
      <c r="J61" s="13"/>
      <c r="K61" s="13"/>
      <c r="M61" s="104"/>
    </row>
    <row r="62" spans="1:13" x14ac:dyDescent="0.2">
      <c r="A62" s="188" t="s">
        <v>227</v>
      </c>
      <c r="B62" s="189"/>
      <c r="C62" s="189"/>
      <c r="D62" s="189"/>
      <c r="E62" s="189"/>
      <c r="F62" s="189"/>
      <c r="G62" s="189"/>
      <c r="H62" s="190"/>
      <c r="I62" s="4">
        <v>163</v>
      </c>
      <c r="J62" s="13"/>
      <c r="K62" s="13"/>
      <c r="M62" s="104"/>
    </row>
    <row r="63" spans="1:13" x14ac:dyDescent="0.2">
      <c r="A63" s="188" t="s">
        <v>228</v>
      </c>
      <c r="B63" s="189"/>
      <c r="C63" s="189"/>
      <c r="D63" s="189"/>
      <c r="E63" s="189"/>
      <c r="F63" s="189"/>
      <c r="G63" s="189"/>
      <c r="H63" s="190"/>
      <c r="I63" s="4">
        <v>164</v>
      </c>
      <c r="J63" s="13"/>
      <c r="K63" s="13"/>
      <c r="M63" s="104"/>
    </row>
    <row r="64" spans="1:13" x14ac:dyDescent="0.2">
      <c r="A64" s="188" t="s">
        <v>229</v>
      </c>
      <c r="B64" s="189"/>
      <c r="C64" s="189"/>
      <c r="D64" s="189"/>
      <c r="E64" s="189"/>
      <c r="F64" s="189"/>
      <c r="G64" s="189"/>
      <c r="H64" s="190"/>
      <c r="I64" s="4">
        <v>165</v>
      </c>
      <c r="J64" s="13"/>
      <c r="K64" s="13"/>
      <c r="M64" s="104"/>
    </row>
    <row r="65" spans="1:13" x14ac:dyDescent="0.2">
      <c r="A65" s="188" t="s">
        <v>230</v>
      </c>
      <c r="B65" s="189"/>
      <c r="C65" s="189"/>
      <c r="D65" s="189"/>
      <c r="E65" s="189"/>
      <c r="F65" s="189"/>
      <c r="G65" s="189"/>
      <c r="H65" s="190"/>
      <c r="I65" s="4">
        <v>166</v>
      </c>
      <c r="J65" s="13"/>
      <c r="K65" s="13"/>
      <c r="M65" s="104"/>
    </row>
    <row r="66" spans="1:13" x14ac:dyDescent="0.2">
      <c r="A66" s="188" t="s">
        <v>231</v>
      </c>
      <c r="B66" s="189"/>
      <c r="C66" s="189"/>
      <c r="D66" s="189"/>
      <c r="E66" s="189"/>
      <c r="F66" s="189"/>
      <c r="G66" s="189"/>
      <c r="H66" s="190"/>
      <c r="I66" s="4">
        <v>167</v>
      </c>
      <c r="J66" s="12">
        <f>J57-J65</f>
        <v>13639170</v>
      </c>
      <c r="K66" s="12">
        <f>K57-K65</f>
        <v>-6137970</v>
      </c>
      <c r="M66" s="104"/>
    </row>
    <row r="67" spans="1:13" x14ac:dyDescent="0.2">
      <c r="A67" s="188" t="s">
        <v>232</v>
      </c>
      <c r="B67" s="189"/>
      <c r="C67" s="189"/>
      <c r="D67" s="189"/>
      <c r="E67" s="189"/>
      <c r="F67" s="189"/>
      <c r="G67" s="189"/>
      <c r="H67" s="190"/>
      <c r="I67" s="4">
        <v>168</v>
      </c>
      <c r="J67" s="16">
        <f>J56+J66</f>
        <v>-1816865.2479643449</v>
      </c>
      <c r="K67" s="16">
        <f>K56+K66</f>
        <v>62238974.709999993</v>
      </c>
      <c r="M67" s="104"/>
    </row>
    <row r="68" spans="1:13" x14ac:dyDescent="0.2">
      <c r="A68" s="207" t="s">
        <v>233</v>
      </c>
      <c r="B68" s="215"/>
      <c r="C68" s="215"/>
      <c r="D68" s="215"/>
      <c r="E68" s="215"/>
      <c r="F68" s="215"/>
      <c r="G68" s="215"/>
      <c r="H68" s="215"/>
      <c r="I68" s="230"/>
      <c r="J68" s="230"/>
      <c r="K68" s="231"/>
      <c r="M68" s="104"/>
    </row>
    <row r="69" spans="1:13" x14ac:dyDescent="0.2">
      <c r="A69" s="185" t="s">
        <v>234</v>
      </c>
      <c r="B69" s="186"/>
      <c r="C69" s="186"/>
      <c r="D69" s="186"/>
      <c r="E69" s="186"/>
      <c r="F69" s="186"/>
      <c r="G69" s="186"/>
      <c r="H69" s="186"/>
      <c r="I69" s="218"/>
      <c r="J69" s="218"/>
      <c r="K69" s="219"/>
      <c r="M69" s="104"/>
    </row>
    <row r="70" spans="1:13" x14ac:dyDescent="0.2">
      <c r="A70" s="232" t="s">
        <v>218</v>
      </c>
      <c r="B70" s="233"/>
      <c r="C70" s="233"/>
      <c r="D70" s="233"/>
      <c r="E70" s="233"/>
      <c r="F70" s="233"/>
      <c r="G70" s="233"/>
      <c r="H70" s="234"/>
      <c r="I70" s="4">
        <v>169</v>
      </c>
      <c r="J70" s="119">
        <f>J67-J71</f>
        <v>-491865.24796434492</v>
      </c>
      <c r="K70" s="119">
        <f>K67-K71</f>
        <v>60226007.709999993</v>
      </c>
      <c r="M70" s="104"/>
    </row>
    <row r="71" spans="1:13" x14ac:dyDescent="0.2">
      <c r="A71" s="235" t="s">
        <v>219</v>
      </c>
      <c r="B71" s="236"/>
      <c r="C71" s="236"/>
      <c r="D71" s="236"/>
      <c r="E71" s="236"/>
      <c r="F71" s="236"/>
      <c r="G71" s="236"/>
      <c r="H71" s="237"/>
      <c r="I71" s="7">
        <v>170</v>
      </c>
      <c r="J71" s="14">
        <v>-1325000</v>
      </c>
      <c r="K71" s="14">
        <v>2012967</v>
      </c>
      <c r="M71" s="104"/>
    </row>
    <row r="72" spans="1:13" x14ac:dyDescent="0.2">
      <c r="K72" s="104"/>
    </row>
  </sheetData>
  <mergeCells count="69">
    <mergeCell ref="A69:K69"/>
    <mergeCell ref="A70:H70"/>
    <mergeCell ref="A71:H71"/>
    <mergeCell ref="A65:H65"/>
    <mergeCell ref="A66:H66"/>
    <mergeCell ref="A67:H67"/>
    <mergeCell ref="A68:K68"/>
    <mergeCell ref="A63:H63"/>
    <mergeCell ref="A64:H64"/>
    <mergeCell ref="A49:H49"/>
    <mergeCell ref="A50:H50"/>
    <mergeCell ref="A51:K51"/>
    <mergeCell ref="A52:K52"/>
    <mergeCell ref="A53:H53"/>
    <mergeCell ref="A54:H54"/>
    <mergeCell ref="A55:K55"/>
    <mergeCell ref="A56:H56"/>
    <mergeCell ref="A57:H57"/>
    <mergeCell ref="A58:H58"/>
    <mergeCell ref="A59:H59"/>
    <mergeCell ref="A60:H60"/>
    <mergeCell ref="A61:H61"/>
    <mergeCell ref="A62:H62"/>
    <mergeCell ref="A47:H47"/>
    <mergeCell ref="A48:H48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1:H31"/>
    <mergeCell ref="A32:H32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1:K1"/>
    <mergeCell ref="A15:H15"/>
    <mergeCell ref="A16:H16"/>
    <mergeCell ref="A4:K4"/>
    <mergeCell ref="A5:H5"/>
    <mergeCell ref="A6:H6"/>
    <mergeCell ref="A7:H7"/>
    <mergeCell ref="A8:H8"/>
    <mergeCell ref="A9:H9"/>
    <mergeCell ref="A10:H10"/>
    <mergeCell ref="A12:H12"/>
    <mergeCell ref="A13:H13"/>
    <mergeCell ref="A14:H14"/>
    <mergeCell ref="A2:K2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3:K54 J56:K67 J47:K47 J70:K71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K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7:K10 J48:K50 J12:K46">
      <formula1>0</formula1>
    </dataValidation>
  </dataValidations>
  <printOptions horizontalCentered="1"/>
  <pageMargins left="0.15748031496062992" right="0.15748031496062992" top="0.59055118110236227" bottom="0.59055118110236227" header="0.51181102362204722" footer="0.51181102362204722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P53"/>
  <sheetViews>
    <sheetView showGridLines="0" topLeftCell="A4" zoomScale="110" zoomScaleNormal="110" zoomScaleSheetLayoutView="100" workbookViewId="0">
      <selection activeCell="A21" sqref="A21:H21"/>
    </sheetView>
  </sheetViews>
  <sheetFormatPr defaultRowHeight="12.75" x14ac:dyDescent="0.2"/>
  <cols>
    <col min="3" max="3" width="5" customWidth="1"/>
    <col min="7" max="7" width="7" customWidth="1"/>
    <col min="8" max="8" width="7.85546875" customWidth="1"/>
    <col min="9" max="9" width="6.140625" customWidth="1"/>
    <col min="10" max="11" width="10.140625" customWidth="1"/>
    <col min="12" max="12" width="10.7109375" bestFit="1" customWidth="1"/>
    <col min="16" max="16" width="10" bestFit="1" customWidth="1"/>
  </cols>
  <sheetData>
    <row r="1" spans="1:16" ht="12.75" customHeight="1" x14ac:dyDescent="0.2">
      <c r="A1" s="244" t="s">
        <v>235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</row>
    <row r="2" spans="1:16" ht="12.75" customHeight="1" x14ac:dyDescent="0.2">
      <c r="A2" s="245" t="s">
        <v>319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</row>
    <row r="3" spans="1:16" ht="8.25" customHeight="1" x14ac:dyDescent="0.2">
      <c r="A3" s="79"/>
      <c r="B3" s="80"/>
      <c r="C3" s="80"/>
      <c r="D3" s="80"/>
      <c r="E3" s="80"/>
      <c r="F3" s="80"/>
      <c r="G3" s="80"/>
      <c r="H3" s="80"/>
      <c r="I3" s="80"/>
      <c r="J3" s="81"/>
      <c r="K3" s="3"/>
    </row>
    <row r="4" spans="1:16" x14ac:dyDescent="0.2">
      <c r="A4" s="194" t="s">
        <v>311</v>
      </c>
      <c r="B4" s="195"/>
      <c r="C4" s="195"/>
      <c r="D4" s="195"/>
      <c r="E4" s="195"/>
      <c r="F4" s="195"/>
      <c r="G4" s="195"/>
      <c r="H4" s="195"/>
      <c r="I4" s="195"/>
      <c r="J4" s="195"/>
      <c r="K4" s="196"/>
    </row>
    <row r="5" spans="1:16" ht="24.75" thickBot="1" x14ac:dyDescent="0.25">
      <c r="A5" s="238" t="s">
        <v>61</v>
      </c>
      <c r="B5" s="238"/>
      <c r="C5" s="238"/>
      <c r="D5" s="238"/>
      <c r="E5" s="238"/>
      <c r="F5" s="238"/>
      <c r="G5" s="238"/>
      <c r="H5" s="238"/>
      <c r="I5" s="82" t="s">
        <v>62</v>
      </c>
      <c r="J5" s="83" t="s">
        <v>170</v>
      </c>
      <c r="K5" s="83" t="s">
        <v>171</v>
      </c>
    </row>
    <row r="6" spans="1:16" x14ac:dyDescent="0.2">
      <c r="A6" s="239">
        <v>1</v>
      </c>
      <c r="B6" s="239"/>
      <c r="C6" s="239"/>
      <c r="D6" s="239"/>
      <c r="E6" s="239"/>
      <c r="F6" s="239"/>
      <c r="G6" s="239"/>
      <c r="H6" s="239"/>
      <c r="I6" s="84">
        <v>2</v>
      </c>
      <c r="J6" s="85" t="s">
        <v>3</v>
      </c>
      <c r="K6" s="85" t="s">
        <v>4</v>
      </c>
    </row>
    <row r="7" spans="1:16" x14ac:dyDescent="0.2">
      <c r="A7" s="240" t="s">
        <v>236</v>
      </c>
      <c r="B7" s="241"/>
      <c r="C7" s="241"/>
      <c r="D7" s="241"/>
      <c r="E7" s="241"/>
      <c r="F7" s="241"/>
      <c r="G7" s="241"/>
      <c r="H7" s="241"/>
      <c r="I7" s="242"/>
      <c r="J7" s="242"/>
      <c r="K7" s="243"/>
      <c r="P7" s="105"/>
    </row>
    <row r="8" spans="1:16" x14ac:dyDescent="0.2">
      <c r="A8" s="179" t="s">
        <v>237</v>
      </c>
      <c r="B8" s="180"/>
      <c r="C8" s="180"/>
      <c r="D8" s="180"/>
      <c r="E8" s="180"/>
      <c r="F8" s="180"/>
      <c r="G8" s="180"/>
      <c r="H8" s="180"/>
      <c r="I8" s="4">
        <v>1</v>
      </c>
      <c r="J8" s="8">
        <v>30113688.937513828</v>
      </c>
      <c r="K8" s="13">
        <v>69822852.620000407</v>
      </c>
      <c r="P8" s="105"/>
    </row>
    <row r="9" spans="1:16" x14ac:dyDescent="0.2">
      <c r="A9" s="179" t="s">
        <v>238</v>
      </c>
      <c r="B9" s="180"/>
      <c r="C9" s="180"/>
      <c r="D9" s="180"/>
      <c r="E9" s="180"/>
      <c r="F9" s="180"/>
      <c r="G9" s="180"/>
      <c r="H9" s="180"/>
      <c r="I9" s="4">
        <v>2</v>
      </c>
      <c r="J9" s="8">
        <v>153689989.400453</v>
      </c>
      <c r="K9" s="13">
        <v>148302573</v>
      </c>
      <c r="P9" s="105"/>
    </row>
    <row r="10" spans="1:16" x14ac:dyDescent="0.2">
      <c r="A10" s="188" t="s">
        <v>239</v>
      </c>
      <c r="B10" s="189"/>
      <c r="C10" s="189"/>
      <c r="D10" s="189"/>
      <c r="E10" s="189"/>
      <c r="F10" s="189"/>
      <c r="G10" s="189"/>
      <c r="H10" s="189"/>
      <c r="I10" s="4">
        <v>3</v>
      </c>
      <c r="J10" s="8">
        <v>17104000</v>
      </c>
      <c r="K10" s="13">
        <v>0</v>
      </c>
    </row>
    <row r="11" spans="1:16" x14ac:dyDescent="0.2">
      <c r="A11" s="179" t="s">
        <v>240</v>
      </c>
      <c r="B11" s="180"/>
      <c r="C11" s="180"/>
      <c r="D11" s="180"/>
      <c r="E11" s="180"/>
      <c r="F11" s="180"/>
      <c r="G11" s="180"/>
      <c r="H11" s="180"/>
      <c r="I11" s="4">
        <v>4</v>
      </c>
      <c r="J11" s="8"/>
      <c r="K11" s="13">
        <v>17604000</v>
      </c>
    </row>
    <row r="12" spans="1:16" x14ac:dyDescent="0.2">
      <c r="A12" s="179" t="s">
        <v>241</v>
      </c>
      <c r="B12" s="180"/>
      <c r="C12" s="180"/>
      <c r="D12" s="180"/>
      <c r="E12" s="180"/>
      <c r="F12" s="180"/>
      <c r="G12" s="180"/>
      <c r="H12" s="180"/>
      <c r="I12" s="4">
        <v>5</v>
      </c>
      <c r="J12" s="8">
        <v>46364731</v>
      </c>
      <c r="K12" s="13">
        <v>49533970</v>
      </c>
    </row>
    <row r="13" spans="1:16" x14ac:dyDescent="0.2">
      <c r="A13" s="179" t="s">
        <v>242</v>
      </c>
      <c r="B13" s="180"/>
      <c r="C13" s="180"/>
      <c r="D13" s="180"/>
      <c r="E13" s="180"/>
      <c r="F13" s="180"/>
      <c r="G13" s="180"/>
      <c r="H13" s="180"/>
      <c r="I13" s="4">
        <v>6</v>
      </c>
      <c r="J13" s="8">
        <v>84216223</v>
      </c>
      <c r="K13" s="13">
        <v>120227000</v>
      </c>
    </row>
    <row r="14" spans="1:16" x14ac:dyDescent="0.2">
      <c r="A14" s="188" t="s">
        <v>243</v>
      </c>
      <c r="B14" s="189"/>
      <c r="C14" s="189"/>
      <c r="D14" s="189"/>
      <c r="E14" s="189"/>
      <c r="F14" s="189"/>
      <c r="G14" s="189"/>
      <c r="H14" s="189"/>
      <c r="I14" s="4">
        <v>7</v>
      </c>
      <c r="J14" s="9">
        <f>SUM(J8:J13)</f>
        <v>331488632.3379668</v>
      </c>
      <c r="K14" s="12">
        <f>SUM(K8:K13)</f>
        <v>405490395.62000042</v>
      </c>
    </row>
    <row r="15" spans="1:16" x14ac:dyDescent="0.2">
      <c r="A15" s="179" t="s">
        <v>244</v>
      </c>
      <c r="B15" s="180"/>
      <c r="C15" s="180"/>
      <c r="D15" s="180"/>
      <c r="E15" s="180"/>
      <c r="F15" s="180"/>
      <c r="G15" s="180"/>
      <c r="H15" s="180"/>
      <c r="I15" s="4">
        <v>8</v>
      </c>
      <c r="J15" s="8"/>
      <c r="K15" s="13">
        <v>95762000</v>
      </c>
    </row>
    <row r="16" spans="1:16" x14ac:dyDescent="0.2">
      <c r="A16" s="179" t="s">
        <v>245</v>
      </c>
      <c r="B16" s="180"/>
      <c r="C16" s="180"/>
      <c r="D16" s="180"/>
      <c r="E16" s="180"/>
      <c r="F16" s="180"/>
      <c r="G16" s="180"/>
      <c r="H16" s="180"/>
      <c r="I16" s="4">
        <v>9</v>
      </c>
      <c r="J16" s="8">
        <v>41939000</v>
      </c>
      <c r="K16" s="13">
        <v>0</v>
      </c>
    </row>
    <row r="17" spans="1:12" x14ac:dyDescent="0.2">
      <c r="A17" s="179" t="s">
        <v>246</v>
      </c>
      <c r="B17" s="180"/>
      <c r="C17" s="180"/>
      <c r="D17" s="180"/>
      <c r="E17" s="180"/>
      <c r="F17" s="180"/>
      <c r="G17" s="180"/>
      <c r="H17" s="180"/>
      <c r="I17" s="4">
        <v>10</v>
      </c>
      <c r="J17" s="8"/>
      <c r="K17" s="13">
        <v>0</v>
      </c>
    </row>
    <row r="18" spans="1:12" x14ac:dyDescent="0.2">
      <c r="A18" s="179" t="s">
        <v>247</v>
      </c>
      <c r="B18" s="180"/>
      <c r="C18" s="180"/>
      <c r="D18" s="180"/>
      <c r="E18" s="180"/>
      <c r="F18" s="180"/>
      <c r="G18" s="180"/>
      <c r="H18" s="180"/>
      <c r="I18" s="4">
        <v>11</v>
      </c>
      <c r="J18" s="8">
        <v>41216631.937513828</v>
      </c>
      <c r="K18" s="13">
        <v>17916000</v>
      </c>
    </row>
    <row r="19" spans="1:12" x14ac:dyDescent="0.2">
      <c r="A19" s="188" t="s">
        <v>248</v>
      </c>
      <c r="B19" s="189"/>
      <c r="C19" s="189"/>
      <c r="D19" s="189"/>
      <c r="E19" s="189"/>
      <c r="F19" s="189"/>
      <c r="G19" s="189"/>
      <c r="H19" s="189"/>
      <c r="I19" s="4">
        <v>12</v>
      </c>
      <c r="J19" s="9">
        <f>SUM(J15:J18)</f>
        <v>83155631.937513828</v>
      </c>
      <c r="K19" s="12">
        <f>SUM(K15:K18)</f>
        <v>113678000</v>
      </c>
      <c r="L19" s="104"/>
    </row>
    <row r="20" spans="1:12" x14ac:dyDescent="0.2">
      <c r="A20" s="188" t="s">
        <v>249</v>
      </c>
      <c r="B20" s="189"/>
      <c r="C20" s="189"/>
      <c r="D20" s="189"/>
      <c r="E20" s="189"/>
      <c r="F20" s="189"/>
      <c r="G20" s="189"/>
      <c r="H20" s="189"/>
      <c r="I20" s="4">
        <v>13</v>
      </c>
      <c r="J20" s="9">
        <f>IF(J14&gt;J19,J14-J19,0)</f>
        <v>248333000.40045297</v>
      </c>
      <c r="K20" s="12">
        <f>IF(K14&gt;K19,K14-K19,0)</f>
        <v>291812395.62000042</v>
      </c>
    </row>
    <row r="21" spans="1:12" x14ac:dyDescent="0.2">
      <c r="A21" s="188" t="s">
        <v>250</v>
      </c>
      <c r="B21" s="189"/>
      <c r="C21" s="189"/>
      <c r="D21" s="189"/>
      <c r="E21" s="189"/>
      <c r="F21" s="189"/>
      <c r="G21" s="189"/>
      <c r="H21" s="189"/>
      <c r="I21" s="4">
        <v>14</v>
      </c>
      <c r="J21" s="9">
        <f>IF(J19&gt;J14,J19-J14,0)</f>
        <v>0</v>
      </c>
      <c r="K21" s="12">
        <f>IF(K19&gt;K14,K19-K14,0)</f>
        <v>0</v>
      </c>
    </row>
    <row r="22" spans="1:12" x14ac:dyDescent="0.2">
      <c r="A22" s="240" t="s">
        <v>251</v>
      </c>
      <c r="B22" s="241"/>
      <c r="C22" s="241"/>
      <c r="D22" s="241"/>
      <c r="E22" s="241"/>
      <c r="F22" s="241"/>
      <c r="G22" s="241"/>
      <c r="H22" s="241"/>
      <c r="I22" s="242"/>
      <c r="J22" s="242"/>
      <c r="K22" s="243"/>
    </row>
    <row r="23" spans="1:12" x14ac:dyDescent="0.2">
      <c r="A23" s="179" t="s">
        <v>252</v>
      </c>
      <c r="B23" s="180"/>
      <c r="C23" s="180"/>
      <c r="D23" s="180"/>
      <c r="E23" s="180"/>
      <c r="F23" s="180"/>
      <c r="G23" s="180"/>
      <c r="H23" s="180"/>
      <c r="I23" s="4">
        <v>15</v>
      </c>
      <c r="J23" s="8">
        <v>4249000</v>
      </c>
      <c r="K23" s="13">
        <v>1016000</v>
      </c>
    </row>
    <row r="24" spans="1:12" x14ac:dyDescent="0.2">
      <c r="A24" s="179" t="s">
        <v>253</v>
      </c>
      <c r="B24" s="180"/>
      <c r="C24" s="180"/>
      <c r="D24" s="180"/>
      <c r="E24" s="180"/>
      <c r="F24" s="180"/>
      <c r="G24" s="180"/>
      <c r="H24" s="180"/>
      <c r="I24" s="4">
        <v>16</v>
      </c>
      <c r="J24" s="8">
        <v>92686000</v>
      </c>
      <c r="K24" s="13">
        <v>159669000</v>
      </c>
    </row>
    <row r="25" spans="1:12" x14ac:dyDescent="0.2">
      <c r="A25" s="179" t="s">
        <v>254</v>
      </c>
      <c r="B25" s="180"/>
      <c r="C25" s="180"/>
      <c r="D25" s="180"/>
      <c r="E25" s="180"/>
      <c r="F25" s="180"/>
      <c r="G25" s="180"/>
      <c r="H25" s="180"/>
      <c r="I25" s="4">
        <v>17</v>
      </c>
      <c r="J25" s="8">
        <v>7098000</v>
      </c>
      <c r="K25" s="13">
        <v>1248000</v>
      </c>
    </row>
    <row r="26" spans="1:12" x14ac:dyDescent="0.2">
      <c r="A26" s="179" t="s">
        <v>255</v>
      </c>
      <c r="B26" s="180"/>
      <c r="C26" s="180"/>
      <c r="D26" s="180"/>
      <c r="E26" s="180"/>
      <c r="F26" s="180"/>
      <c r="G26" s="180"/>
      <c r="H26" s="180"/>
      <c r="I26" s="4">
        <v>18</v>
      </c>
      <c r="J26" s="8"/>
      <c r="K26" s="13">
        <v>0</v>
      </c>
    </row>
    <row r="27" spans="1:12" x14ac:dyDescent="0.2">
      <c r="A27" s="179" t="s">
        <v>256</v>
      </c>
      <c r="B27" s="180"/>
      <c r="C27" s="180"/>
      <c r="D27" s="180"/>
      <c r="E27" s="180"/>
      <c r="F27" s="180"/>
      <c r="G27" s="180"/>
      <c r="H27" s="180"/>
      <c r="I27" s="4">
        <v>19</v>
      </c>
      <c r="J27" s="8">
        <v>2524000</v>
      </c>
      <c r="K27" s="13">
        <v>661400</v>
      </c>
    </row>
    <row r="28" spans="1:12" x14ac:dyDescent="0.2">
      <c r="A28" s="188" t="s">
        <v>257</v>
      </c>
      <c r="B28" s="189"/>
      <c r="C28" s="189"/>
      <c r="D28" s="189"/>
      <c r="E28" s="189"/>
      <c r="F28" s="189"/>
      <c r="G28" s="189"/>
      <c r="H28" s="189"/>
      <c r="I28" s="4">
        <v>20</v>
      </c>
      <c r="J28" s="9">
        <f>SUM(J23:J27)</f>
        <v>106557000</v>
      </c>
      <c r="K28" s="12">
        <f>SUM(K23:K27)</f>
        <v>162594400</v>
      </c>
    </row>
    <row r="29" spans="1:12" x14ac:dyDescent="0.2">
      <c r="A29" s="179" t="s">
        <v>258</v>
      </c>
      <c r="B29" s="180"/>
      <c r="C29" s="180"/>
      <c r="D29" s="180"/>
      <c r="E29" s="180"/>
      <c r="F29" s="180"/>
      <c r="G29" s="180"/>
      <c r="H29" s="180"/>
      <c r="I29" s="4">
        <v>21</v>
      </c>
      <c r="J29" s="8">
        <v>94682000</v>
      </c>
      <c r="K29" s="13">
        <v>96422000</v>
      </c>
    </row>
    <row r="30" spans="1:12" x14ac:dyDescent="0.2">
      <c r="A30" s="179" t="s">
        <v>259</v>
      </c>
      <c r="B30" s="180"/>
      <c r="C30" s="180"/>
      <c r="D30" s="180"/>
      <c r="E30" s="180"/>
      <c r="F30" s="180"/>
      <c r="G30" s="180"/>
      <c r="H30" s="180"/>
      <c r="I30" s="4">
        <v>22</v>
      </c>
      <c r="J30" s="8">
        <v>92819000</v>
      </c>
      <c r="K30" s="13">
        <v>159069000</v>
      </c>
    </row>
    <row r="31" spans="1:12" x14ac:dyDescent="0.2">
      <c r="A31" s="179" t="s">
        <v>260</v>
      </c>
      <c r="B31" s="180"/>
      <c r="C31" s="180"/>
      <c r="D31" s="180"/>
      <c r="E31" s="180"/>
      <c r="F31" s="180"/>
      <c r="G31" s="180"/>
      <c r="H31" s="180"/>
      <c r="I31" s="4">
        <v>23</v>
      </c>
      <c r="J31" s="8">
        <v>3358000</v>
      </c>
      <c r="K31" s="13">
        <v>2658500</v>
      </c>
    </row>
    <row r="32" spans="1:12" x14ac:dyDescent="0.2">
      <c r="A32" s="188" t="s">
        <v>261</v>
      </c>
      <c r="B32" s="189"/>
      <c r="C32" s="189"/>
      <c r="D32" s="189"/>
      <c r="E32" s="189"/>
      <c r="F32" s="189"/>
      <c r="G32" s="189"/>
      <c r="H32" s="189"/>
      <c r="I32" s="4">
        <v>24</v>
      </c>
      <c r="J32" s="9">
        <f>SUM(J29:J31)</f>
        <v>190859000</v>
      </c>
      <c r="K32" s="12">
        <f>SUM(K29:K31)</f>
        <v>258149500</v>
      </c>
    </row>
    <row r="33" spans="1:11" x14ac:dyDescent="0.2">
      <c r="A33" s="188" t="s">
        <v>262</v>
      </c>
      <c r="B33" s="189"/>
      <c r="C33" s="189"/>
      <c r="D33" s="189"/>
      <c r="E33" s="189"/>
      <c r="F33" s="189"/>
      <c r="G33" s="189"/>
      <c r="H33" s="189"/>
      <c r="I33" s="4">
        <v>25</v>
      </c>
      <c r="J33" s="9">
        <f>IF(J28&gt;J32,J28-J32,0)</f>
        <v>0</v>
      </c>
      <c r="K33" s="12">
        <f>IF(K28&gt;K32,K28-K32,0)</f>
        <v>0</v>
      </c>
    </row>
    <row r="34" spans="1:11" x14ac:dyDescent="0.2">
      <c r="A34" s="188" t="s">
        <v>263</v>
      </c>
      <c r="B34" s="189"/>
      <c r="C34" s="189"/>
      <c r="D34" s="189"/>
      <c r="E34" s="189"/>
      <c r="F34" s="189"/>
      <c r="G34" s="189"/>
      <c r="H34" s="189"/>
      <c r="I34" s="4">
        <v>26</v>
      </c>
      <c r="J34" s="9">
        <f>IF(J32&gt;J28,J32-J28,0)</f>
        <v>84302000</v>
      </c>
      <c r="K34" s="12">
        <f>IF(K32&gt;K28,K32-K28,0)</f>
        <v>95555100</v>
      </c>
    </row>
    <row r="35" spans="1:11" x14ac:dyDescent="0.2">
      <c r="A35" s="240" t="s">
        <v>264</v>
      </c>
      <c r="B35" s="241"/>
      <c r="C35" s="241"/>
      <c r="D35" s="241"/>
      <c r="E35" s="241"/>
      <c r="F35" s="241"/>
      <c r="G35" s="241"/>
      <c r="H35" s="241"/>
      <c r="I35" s="242"/>
      <c r="J35" s="242"/>
      <c r="K35" s="243"/>
    </row>
    <row r="36" spans="1:11" x14ac:dyDescent="0.2">
      <c r="A36" s="179" t="s">
        <v>265</v>
      </c>
      <c r="B36" s="180"/>
      <c r="C36" s="180"/>
      <c r="D36" s="180"/>
      <c r="E36" s="180"/>
      <c r="F36" s="180"/>
      <c r="G36" s="180"/>
      <c r="H36" s="180"/>
      <c r="I36" s="4">
        <v>27</v>
      </c>
      <c r="J36" s="8">
        <v>0</v>
      </c>
      <c r="K36" s="13">
        <v>0</v>
      </c>
    </row>
    <row r="37" spans="1:11" x14ac:dyDescent="0.2">
      <c r="A37" s="179" t="s">
        <v>266</v>
      </c>
      <c r="B37" s="180"/>
      <c r="C37" s="180"/>
      <c r="D37" s="180"/>
      <c r="E37" s="180"/>
      <c r="F37" s="180"/>
      <c r="G37" s="180"/>
      <c r="H37" s="180"/>
      <c r="I37" s="4">
        <v>28</v>
      </c>
      <c r="J37" s="8">
        <v>187669400</v>
      </c>
      <c r="K37" s="13">
        <v>269897000</v>
      </c>
    </row>
    <row r="38" spans="1:11" x14ac:dyDescent="0.2">
      <c r="A38" s="179" t="s">
        <v>267</v>
      </c>
      <c r="B38" s="180"/>
      <c r="C38" s="180"/>
      <c r="D38" s="180"/>
      <c r="E38" s="180"/>
      <c r="F38" s="180"/>
      <c r="G38" s="180"/>
      <c r="H38" s="180"/>
      <c r="I38" s="4">
        <v>29</v>
      </c>
      <c r="J38" s="8">
        <v>0</v>
      </c>
      <c r="K38" s="13">
        <v>0</v>
      </c>
    </row>
    <row r="39" spans="1:11" x14ac:dyDescent="0.2">
      <c r="A39" s="188" t="s">
        <v>268</v>
      </c>
      <c r="B39" s="189"/>
      <c r="C39" s="189"/>
      <c r="D39" s="189"/>
      <c r="E39" s="189"/>
      <c r="F39" s="189"/>
      <c r="G39" s="189"/>
      <c r="H39" s="189"/>
      <c r="I39" s="4">
        <v>30</v>
      </c>
      <c r="J39" s="9">
        <f>SUM(J36:J38)</f>
        <v>187669400</v>
      </c>
      <c r="K39" s="12">
        <f>SUM(K36:K38)</f>
        <v>269897000</v>
      </c>
    </row>
    <row r="40" spans="1:11" x14ac:dyDescent="0.2">
      <c r="A40" s="179" t="s">
        <v>269</v>
      </c>
      <c r="B40" s="180"/>
      <c r="C40" s="180"/>
      <c r="D40" s="180"/>
      <c r="E40" s="180"/>
      <c r="F40" s="180"/>
      <c r="G40" s="180"/>
      <c r="H40" s="180"/>
      <c r="I40" s="4">
        <v>31</v>
      </c>
      <c r="J40" s="8">
        <v>373693714</v>
      </c>
      <c r="K40" s="13">
        <v>378479690</v>
      </c>
    </row>
    <row r="41" spans="1:11" x14ac:dyDescent="0.2">
      <c r="A41" s="179" t="s">
        <v>270</v>
      </c>
      <c r="B41" s="180"/>
      <c r="C41" s="180"/>
      <c r="D41" s="180"/>
      <c r="E41" s="180"/>
      <c r="F41" s="180"/>
      <c r="G41" s="180"/>
      <c r="H41" s="180"/>
      <c r="I41" s="4">
        <v>32</v>
      </c>
      <c r="J41" s="8">
        <v>1435000</v>
      </c>
      <c r="K41" s="13">
        <v>0</v>
      </c>
    </row>
    <row r="42" spans="1:11" x14ac:dyDescent="0.2">
      <c r="A42" s="179" t="s">
        <v>271</v>
      </c>
      <c r="B42" s="180"/>
      <c r="C42" s="180"/>
      <c r="D42" s="180"/>
      <c r="E42" s="180"/>
      <c r="F42" s="180"/>
      <c r="G42" s="180"/>
      <c r="H42" s="180"/>
      <c r="I42" s="4">
        <v>33</v>
      </c>
      <c r="J42" s="8">
        <v>4324000</v>
      </c>
      <c r="K42" s="13">
        <v>26421310</v>
      </c>
    </row>
    <row r="43" spans="1:11" x14ac:dyDescent="0.2">
      <c r="A43" s="179" t="s">
        <v>272</v>
      </c>
      <c r="B43" s="180"/>
      <c r="C43" s="180"/>
      <c r="D43" s="180"/>
      <c r="E43" s="180"/>
      <c r="F43" s="180"/>
      <c r="G43" s="180"/>
      <c r="H43" s="180"/>
      <c r="I43" s="4">
        <v>34</v>
      </c>
      <c r="J43" s="8">
        <v>0</v>
      </c>
      <c r="K43" s="13">
        <v>0</v>
      </c>
    </row>
    <row r="44" spans="1:11" x14ac:dyDescent="0.2">
      <c r="A44" s="179" t="s">
        <v>273</v>
      </c>
      <c r="B44" s="180"/>
      <c r="C44" s="180"/>
      <c r="D44" s="180"/>
      <c r="E44" s="180"/>
      <c r="F44" s="180"/>
      <c r="G44" s="180"/>
      <c r="H44" s="180"/>
      <c r="I44" s="4">
        <v>35</v>
      </c>
      <c r="J44" s="8">
        <v>0</v>
      </c>
      <c r="K44" s="13">
        <v>0</v>
      </c>
    </row>
    <row r="45" spans="1:11" x14ac:dyDescent="0.2">
      <c r="A45" s="188" t="s">
        <v>274</v>
      </c>
      <c r="B45" s="189"/>
      <c r="C45" s="189"/>
      <c r="D45" s="189"/>
      <c r="E45" s="189"/>
      <c r="F45" s="189"/>
      <c r="G45" s="189"/>
      <c r="H45" s="189"/>
      <c r="I45" s="4">
        <v>36</v>
      </c>
      <c r="J45" s="9">
        <f>SUM(J40:J44)</f>
        <v>379452714</v>
      </c>
      <c r="K45" s="12">
        <f>SUM(K40:K44)</f>
        <v>404901000</v>
      </c>
    </row>
    <row r="46" spans="1:11" x14ac:dyDescent="0.2">
      <c r="A46" s="188" t="s">
        <v>275</v>
      </c>
      <c r="B46" s="189"/>
      <c r="C46" s="189"/>
      <c r="D46" s="189"/>
      <c r="E46" s="189"/>
      <c r="F46" s="189"/>
      <c r="G46" s="189"/>
      <c r="H46" s="189"/>
      <c r="I46" s="4">
        <v>37</v>
      </c>
      <c r="J46" s="9">
        <f>IF(J39&gt;J45,J39-J45,0)</f>
        <v>0</v>
      </c>
      <c r="K46" s="12">
        <f>IF(K39&gt;K45,K39-K45,0)</f>
        <v>0</v>
      </c>
    </row>
    <row r="47" spans="1:11" x14ac:dyDescent="0.2">
      <c r="A47" s="188" t="s">
        <v>276</v>
      </c>
      <c r="B47" s="189"/>
      <c r="C47" s="189"/>
      <c r="D47" s="189"/>
      <c r="E47" s="189"/>
      <c r="F47" s="189"/>
      <c r="G47" s="189"/>
      <c r="H47" s="189"/>
      <c r="I47" s="4">
        <v>38</v>
      </c>
      <c r="J47" s="9">
        <f>IF(J45&gt;J39,J45-J39,0)</f>
        <v>191783314</v>
      </c>
      <c r="K47" s="12">
        <f>IF(K45&gt;K39,K45-K39,0)</f>
        <v>135004000</v>
      </c>
    </row>
    <row r="48" spans="1:11" x14ac:dyDescent="0.2">
      <c r="A48" s="179" t="s">
        <v>277</v>
      </c>
      <c r="B48" s="180"/>
      <c r="C48" s="180"/>
      <c r="D48" s="180"/>
      <c r="E48" s="180"/>
      <c r="F48" s="180"/>
      <c r="G48" s="180"/>
      <c r="H48" s="180"/>
      <c r="I48" s="4">
        <v>39</v>
      </c>
      <c r="J48" s="12">
        <f>IF(J20-J21+J33-J34+J46-J47&gt;0,J20-J21+J33-J34+J46-J47,0)</f>
        <v>0</v>
      </c>
      <c r="K48" s="12">
        <f>IF(K20-K21+K33-K34+K46-K47&gt;0,K20-K21+K33-K34+K46-K47,0)</f>
        <v>61253295.620000422</v>
      </c>
    </row>
    <row r="49" spans="1:14" x14ac:dyDescent="0.2">
      <c r="A49" s="179" t="s">
        <v>278</v>
      </c>
      <c r="B49" s="180"/>
      <c r="C49" s="180"/>
      <c r="D49" s="180"/>
      <c r="E49" s="180"/>
      <c r="F49" s="180"/>
      <c r="G49" s="180"/>
      <c r="H49" s="180"/>
      <c r="I49" s="4">
        <v>40</v>
      </c>
      <c r="J49" s="9">
        <f>IF(J21-J20+J34-J33+J47-J46&gt;0,J21-J20+J34-J33+J47-J46,0)</f>
        <v>27752313.599547029</v>
      </c>
      <c r="K49" s="12">
        <f>IF(K21-K20+K34-K33+K47-K46&gt;0,K21-K20+K34-K33+K47-K46,0)</f>
        <v>0</v>
      </c>
      <c r="N49" s="104"/>
    </row>
    <row r="50" spans="1:14" x14ac:dyDescent="0.2">
      <c r="A50" s="179" t="s">
        <v>279</v>
      </c>
      <c r="B50" s="180"/>
      <c r="C50" s="180"/>
      <c r="D50" s="180"/>
      <c r="E50" s="180"/>
      <c r="F50" s="180"/>
      <c r="G50" s="180"/>
      <c r="H50" s="180"/>
      <c r="I50" s="4">
        <v>41</v>
      </c>
      <c r="J50" s="8">
        <v>145959842</v>
      </c>
      <c r="K50" s="13">
        <v>118207528</v>
      </c>
    </row>
    <row r="51" spans="1:14" x14ac:dyDescent="0.2">
      <c r="A51" s="179" t="s">
        <v>280</v>
      </c>
      <c r="B51" s="180"/>
      <c r="C51" s="180"/>
      <c r="D51" s="180"/>
      <c r="E51" s="180"/>
      <c r="F51" s="180"/>
      <c r="G51" s="180"/>
      <c r="H51" s="180"/>
      <c r="I51" s="4">
        <v>42</v>
      </c>
      <c r="J51" s="8">
        <v>0</v>
      </c>
      <c r="K51" s="13">
        <v>61253499.620000422</v>
      </c>
    </row>
    <row r="52" spans="1:14" x14ac:dyDescent="0.2">
      <c r="A52" s="179" t="s">
        <v>281</v>
      </c>
      <c r="B52" s="180"/>
      <c r="C52" s="180"/>
      <c r="D52" s="180"/>
      <c r="E52" s="180"/>
      <c r="F52" s="180"/>
      <c r="G52" s="180"/>
      <c r="H52" s="180"/>
      <c r="I52" s="4">
        <v>43</v>
      </c>
      <c r="J52" s="119">
        <v>27752313.599547029</v>
      </c>
      <c r="K52" s="119"/>
    </row>
    <row r="53" spans="1:14" x14ac:dyDescent="0.2">
      <c r="A53" s="220" t="s">
        <v>282</v>
      </c>
      <c r="B53" s="221"/>
      <c r="C53" s="221"/>
      <c r="D53" s="221"/>
      <c r="E53" s="221"/>
      <c r="F53" s="221"/>
      <c r="G53" s="221"/>
      <c r="H53" s="221"/>
      <c r="I53" s="7">
        <v>44</v>
      </c>
      <c r="J53" s="10">
        <f>J50+J51-J52</f>
        <v>118207528.40045297</v>
      </c>
      <c r="K53" s="16">
        <f>K50+K51-K52</f>
        <v>179461027.62000042</v>
      </c>
    </row>
  </sheetData>
  <mergeCells count="52">
    <mergeCell ref="A53:H53"/>
    <mergeCell ref="A49:H49"/>
    <mergeCell ref="A50:H50"/>
    <mergeCell ref="A51:H51"/>
    <mergeCell ref="A52:H52"/>
    <mergeCell ref="A48:H48"/>
    <mergeCell ref="A35:K35"/>
    <mergeCell ref="A36:H36"/>
    <mergeCell ref="A37:H37"/>
    <mergeCell ref="A38:H38"/>
    <mergeCell ref="A39:H39"/>
    <mergeCell ref="A40:H40"/>
    <mergeCell ref="A41:H41"/>
    <mergeCell ref="A42:H42"/>
    <mergeCell ref="A45:H45"/>
    <mergeCell ref="A46:H46"/>
    <mergeCell ref="A47:H47"/>
    <mergeCell ref="A43:H43"/>
    <mergeCell ref="A44:H44"/>
    <mergeCell ref="A29:H29"/>
    <mergeCell ref="A30:H30"/>
    <mergeCell ref="A31:H31"/>
    <mergeCell ref="A32:H32"/>
    <mergeCell ref="A33:H33"/>
    <mergeCell ref="A1:K1"/>
    <mergeCell ref="A2:K2"/>
    <mergeCell ref="A34:H34"/>
    <mergeCell ref="A27:H27"/>
    <mergeCell ref="A28:H28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K22"/>
    <mergeCell ref="A23:H23"/>
    <mergeCell ref="A26:H26"/>
    <mergeCell ref="A11:H11"/>
    <mergeCell ref="A12:H12"/>
    <mergeCell ref="A4:K4"/>
    <mergeCell ref="A5:H5"/>
    <mergeCell ref="A6:H6"/>
    <mergeCell ref="A7:K7"/>
    <mergeCell ref="A8:H8"/>
    <mergeCell ref="A9:H9"/>
    <mergeCell ref="A10:H10"/>
    <mergeCell ref="A24:H24"/>
    <mergeCell ref="A25:H25"/>
  </mergeCells>
  <phoneticPr fontId="3" type="noConversion"/>
  <dataValidations disablePrompts="1" count="2">
    <dataValidation type="whole" operator="notEqual" allowBlank="1" showInputMessage="1" showErrorMessage="1" errorTitle="Pogrešan unos" error="Mogu se unijeti samo cjelobrojne vrijednosti." sqref="J8:K13 J40:K44 J36:K38 J29:K31 J23:K27 J15:K18 J50:K52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2:K34 J53:K53 J45:K49 J39:K39 J28:K28 J14:K14 J19:K21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256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27"/>
  <sheetViews>
    <sheetView showGridLines="0" zoomScale="110" zoomScaleNormal="110" zoomScaleSheetLayoutView="100" workbookViewId="0">
      <selection activeCell="A24" sqref="A24:K24"/>
    </sheetView>
  </sheetViews>
  <sheetFormatPr defaultRowHeight="12.75" x14ac:dyDescent="0.2"/>
  <cols>
    <col min="1" max="3" width="9.140625" style="90"/>
    <col min="4" max="4" width="5.42578125" style="90" customWidth="1"/>
    <col min="5" max="5" width="10.140625" style="90" bestFit="1" customWidth="1"/>
    <col min="6" max="6" width="5.28515625" style="90" customWidth="1"/>
    <col min="7" max="7" width="13.85546875" style="90" customWidth="1"/>
    <col min="8" max="8" width="9.140625" style="90" hidden="1" customWidth="1"/>
    <col min="9" max="9" width="6" style="90" customWidth="1"/>
    <col min="10" max="11" width="12" style="90" customWidth="1"/>
    <col min="12" max="12" width="10.140625" style="90" bestFit="1" customWidth="1"/>
    <col min="13" max="16384" width="9.140625" style="90"/>
  </cols>
  <sheetData>
    <row r="1" spans="1:12" x14ac:dyDescent="0.2">
      <c r="A1" s="248" t="s">
        <v>283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89"/>
    </row>
    <row r="2" spans="1:12" x14ac:dyDescent="0.2">
      <c r="A2" s="264" t="s">
        <v>320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91"/>
    </row>
    <row r="3" spans="1:12" ht="7.5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91"/>
    </row>
    <row r="4" spans="1:12" x14ac:dyDescent="0.2">
      <c r="A4" s="194" t="s">
        <v>311</v>
      </c>
      <c r="B4" s="195"/>
      <c r="C4" s="195"/>
      <c r="D4" s="195"/>
      <c r="E4" s="195"/>
      <c r="F4" s="195"/>
      <c r="G4" s="195"/>
      <c r="H4" s="195"/>
      <c r="I4" s="195"/>
      <c r="J4" s="195"/>
      <c r="K4" s="196"/>
      <c r="L4" s="91"/>
    </row>
    <row r="5" spans="1:12" ht="31.5" customHeight="1" thickBot="1" x14ac:dyDescent="0.25">
      <c r="A5" s="262" t="s">
        <v>61</v>
      </c>
      <c r="B5" s="262"/>
      <c r="C5" s="262"/>
      <c r="D5" s="262"/>
      <c r="E5" s="262"/>
      <c r="F5" s="262"/>
      <c r="G5" s="262"/>
      <c r="H5" s="262"/>
      <c r="I5" s="92" t="s">
        <v>62</v>
      </c>
      <c r="J5" s="109" t="s">
        <v>170</v>
      </c>
      <c r="K5" s="109" t="s">
        <v>171</v>
      </c>
    </row>
    <row r="6" spans="1:12" x14ac:dyDescent="0.2">
      <c r="A6" s="263">
        <v>1</v>
      </c>
      <c r="B6" s="263"/>
      <c r="C6" s="263"/>
      <c r="D6" s="263"/>
      <c r="E6" s="263"/>
      <c r="F6" s="263"/>
      <c r="G6" s="263"/>
      <c r="H6" s="263"/>
      <c r="I6" s="94">
        <v>2</v>
      </c>
      <c r="J6" s="93" t="s">
        <v>3</v>
      </c>
      <c r="K6" s="93" t="s">
        <v>4</v>
      </c>
    </row>
    <row r="7" spans="1:12" x14ac:dyDescent="0.2">
      <c r="A7" s="250" t="s">
        <v>284</v>
      </c>
      <c r="B7" s="251"/>
      <c r="C7" s="251"/>
      <c r="D7" s="251"/>
      <c r="E7" s="251"/>
      <c r="F7" s="251"/>
      <c r="G7" s="251"/>
      <c r="H7" s="251"/>
      <c r="I7" s="95">
        <v>1</v>
      </c>
      <c r="J7" s="96">
        <v>1626000899.7066262</v>
      </c>
      <c r="K7" s="96">
        <v>1084000600</v>
      </c>
    </row>
    <row r="8" spans="1:12" x14ac:dyDescent="0.2">
      <c r="A8" s="250" t="s">
        <v>285</v>
      </c>
      <c r="B8" s="251"/>
      <c r="C8" s="251"/>
      <c r="D8" s="251"/>
      <c r="E8" s="251"/>
      <c r="F8" s="251"/>
      <c r="G8" s="251"/>
      <c r="H8" s="251"/>
      <c r="I8" s="95">
        <v>2</v>
      </c>
      <c r="J8" s="97">
        <v>26465000</v>
      </c>
      <c r="K8" s="97">
        <v>45931894</v>
      </c>
    </row>
    <row r="9" spans="1:12" x14ac:dyDescent="0.2">
      <c r="A9" s="250" t="s">
        <v>286</v>
      </c>
      <c r="B9" s="251"/>
      <c r="C9" s="251"/>
      <c r="D9" s="251"/>
      <c r="E9" s="251"/>
      <c r="F9" s="251"/>
      <c r="G9" s="251"/>
      <c r="H9" s="251"/>
      <c r="I9" s="95">
        <v>3</v>
      </c>
      <c r="J9" s="97">
        <v>105899404.50366797</v>
      </c>
      <c r="K9" s="97">
        <v>181715439</v>
      </c>
    </row>
    <row r="10" spans="1:12" x14ac:dyDescent="0.2">
      <c r="A10" s="250" t="s">
        <v>287</v>
      </c>
      <c r="B10" s="251"/>
      <c r="C10" s="251"/>
      <c r="D10" s="251"/>
      <c r="E10" s="251"/>
      <c r="F10" s="251"/>
      <c r="G10" s="251"/>
      <c r="H10" s="251"/>
      <c r="I10" s="95">
        <v>4</v>
      </c>
      <c r="J10" s="97">
        <v>-148498899</v>
      </c>
      <c r="K10" s="97">
        <v>279099580</v>
      </c>
    </row>
    <row r="11" spans="1:12" x14ac:dyDescent="0.2">
      <c r="A11" s="250" t="s">
        <v>288</v>
      </c>
      <c r="B11" s="251"/>
      <c r="C11" s="251"/>
      <c r="D11" s="251"/>
      <c r="E11" s="251"/>
      <c r="F11" s="251"/>
      <c r="G11" s="251"/>
      <c r="H11" s="251"/>
      <c r="I11" s="95">
        <v>5</v>
      </c>
      <c r="J11" s="97">
        <v>-14101875.927964106</v>
      </c>
      <c r="K11" s="97">
        <v>66600774</v>
      </c>
    </row>
    <row r="12" spans="1:12" x14ac:dyDescent="0.2">
      <c r="A12" s="250" t="s">
        <v>289</v>
      </c>
      <c r="B12" s="251"/>
      <c r="C12" s="251"/>
      <c r="D12" s="251"/>
      <c r="E12" s="251"/>
      <c r="F12" s="251"/>
      <c r="G12" s="251"/>
      <c r="H12" s="251"/>
      <c r="I12" s="95">
        <v>6</v>
      </c>
      <c r="J12" s="97">
        <v>0</v>
      </c>
      <c r="K12" s="97">
        <v>0</v>
      </c>
    </row>
    <row r="13" spans="1:12" x14ac:dyDescent="0.2">
      <c r="A13" s="250" t="s">
        <v>290</v>
      </c>
      <c r="B13" s="251"/>
      <c r="C13" s="251"/>
      <c r="D13" s="251"/>
      <c r="E13" s="251"/>
      <c r="F13" s="251"/>
      <c r="G13" s="251"/>
      <c r="H13" s="251"/>
      <c r="I13" s="95">
        <v>7</v>
      </c>
      <c r="J13" s="97">
        <v>0</v>
      </c>
      <c r="K13" s="97">
        <v>0</v>
      </c>
    </row>
    <row r="14" spans="1:12" x14ac:dyDescent="0.2">
      <c r="A14" s="250" t="s">
        <v>291</v>
      </c>
      <c r="B14" s="251"/>
      <c r="C14" s="251"/>
      <c r="D14" s="251"/>
      <c r="E14" s="251"/>
      <c r="F14" s="251"/>
      <c r="G14" s="251"/>
      <c r="H14" s="251"/>
      <c r="I14" s="95">
        <v>8</v>
      </c>
      <c r="J14" s="97">
        <v>0</v>
      </c>
      <c r="K14" s="97">
        <v>0</v>
      </c>
    </row>
    <row r="15" spans="1:12" x14ac:dyDescent="0.2">
      <c r="A15" s="250" t="s">
        <v>292</v>
      </c>
      <c r="B15" s="251"/>
      <c r="C15" s="251"/>
      <c r="D15" s="251"/>
      <c r="E15" s="251"/>
      <c r="F15" s="251"/>
      <c r="G15" s="251"/>
      <c r="H15" s="251"/>
      <c r="I15" s="95">
        <v>9</v>
      </c>
      <c r="J15" s="97">
        <v>32026882</v>
      </c>
      <c r="K15" s="97">
        <v>34039849</v>
      </c>
    </row>
    <row r="16" spans="1:12" x14ac:dyDescent="0.2">
      <c r="A16" s="252" t="s">
        <v>293</v>
      </c>
      <c r="B16" s="253"/>
      <c r="C16" s="253"/>
      <c r="D16" s="253"/>
      <c r="E16" s="253"/>
      <c r="F16" s="253"/>
      <c r="G16" s="253"/>
      <c r="H16" s="253"/>
      <c r="I16" s="95">
        <v>10</v>
      </c>
      <c r="J16" s="98">
        <f>SUM(J7:J15)</f>
        <v>1627791411.28233</v>
      </c>
      <c r="K16" s="98">
        <f>SUM(K7:K15)</f>
        <v>1691388136</v>
      </c>
      <c r="L16" s="103"/>
    </row>
    <row r="17" spans="1:12" x14ac:dyDescent="0.2">
      <c r="A17" s="250" t="s">
        <v>294</v>
      </c>
      <c r="B17" s="251"/>
      <c r="C17" s="251"/>
      <c r="D17" s="251"/>
      <c r="E17" s="251"/>
      <c r="F17" s="251"/>
      <c r="G17" s="251"/>
      <c r="H17" s="251"/>
      <c r="I17" s="95">
        <v>11</v>
      </c>
      <c r="J17" s="97">
        <v>13639170</v>
      </c>
      <c r="K17" s="97">
        <v>-6137970</v>
      </c>
    </row>
    <row r="18" spans="1:12" x14ac:dyDescent="0.2">
      <c r="A18" s="250" t="s">
        <v>295</v>
      </c>
      <c r="B18" s="251"/>
      <c r="C18" s="251"/>
      <c r="D18" s="251"/>
      <c r="E18" s="251"/>
      <c r="F18" s="251"/>
      <c r="G18" s="251"/>
      <c r="H18" s="251"/>
      <c r="I18" s="95">
        <v>12</v>
      </c>
      <c r="J18" s="97">
        <v>0</v>
      </c>
      <c r="K18" s="97">
        <v>0</v>
      </c>
    </row>
    <row r="19" spans="1:12" x14ac:dyDescent="0.2">
      <c r="A19" s="250" t="s">
        <v>296</v>
      </c>
      <c r="B19" s="251"/>
      <c r="C19" s="251"/>
      <c r="D19" s="251"/>
      <c r="E19" s="251"/>
      <c r="F19" s="251"/>
      <c r="G19" s="251"/>
      <c r="H19" s="251"/>
      <c r="I19" s="95">
        <v>13</v>
      </c>
      <c r="J19" s="97">
        <v>0</v>
      </c>
      <c r="K19" s="97">
        <v>0</v>
      </c>
    </row>
    <row r="20" spans="1:12" x14ac:dyDescent="0.2">
      <c r="A20" s="250" t="s">
        <v>297</v>
      </c>
      <c r="B20" s="251"/>
      <c r="C20" s="251"/>
      <c r="D20" s="251"/>
      <c r="E20" s="251"/>
      <c r="F20" s="251"/>
      <c r="G20" s="251"/>
      <c r="H20" s="251"/>
      <c r="I20" s="95">
        <v>14</v>
      </c>
      <c r="J20" s="97">
        <v>0</v>
      </c>
      <c r="K20" s="97">
        <v>0</v>
      </c>
    </row>
    <row r="21" spans="1:12" x14ac:dyDescent="0.2">
      <c r="A21" s="250" t="s">
        <v>298</v>
      </c>
      <c r="B21" s="251"/>
      <c r="C21" s="251"/>
      <c r="D21" s="251"/>
      <c r="E21" s="251"/>
      <c r="F21" s="251"/>
      <c r="G21" s="251"/>
      <c r="H21" s="251"/>
      <c r="I21" s="95">
        <v>15</v>
      </c>
      <c r="J21" s="97">
        <v>0</v>
      </c>
      <c r="K21" s="97">
        <v>0</v>
      </c>
    </row>
    <row r="22" spans="1:12" x14ac:dyDescent="0.2">
      <c r="A22" s="250" t="s">
        <v>299</v>
      </c>
      <c r="B22" s="251"/>
      <c r="C22" s="251"/>
      <c r="D22" s="251"/>
      <c r="E22" s="251"/>
      <c r="F22" s="251"/>
      <c r="G22" s="251"/>
      <c r="H22" s="251"/>
      <c r="I22" s="95">
        <v>16</v>
      </c>
      <c r="J22" s="115">
        <v>-14995139</v>
      </c>
      <c r="K22" s="97">
        <v>69734695</v>
      </c>
    </row>
    <row r="23" spans="1:12" x14ac:dyDescent="0.2">
      <c r="A23" s="252" t="s">
        <v>300</v>
      </c>
      <c r="B23" s="253"/>
      <c r="C23" s="253"/>
      <c r="D23" s="253"/>
      <c r="E23" s="253"/>
      <c r="F23" s="253"/>
      <c r="G23" s="253"/>
      <c r="H23" s="253"/>
      <c r="I23" s="95">
        <v>17</v>
      </c>
      <c r="J23" s="99">
        <f>SUM(J17:J22)</f>
        <v>-1355969</v>
      </c>
      <c r="K23" s="99">
        <f>SUM(K17:K22)</f>
        <v>63596725</v>
      </c>
      <c r="L23" s="103"/>
    </row>
    <row r="24" spans="1:12" x14ac:dyDescent="0.2">
      <c r="A24" s="254"/>
      <c r="B24" s="255"/>
      <c r="C24" s="255"/>
      <c r="D24" s="255"/>
      <c r="E24" s="255"/>
      <c r="F24" s="255"/>
      <c r="G24" s="255"/>
      <c r="H24" s="255"/>
      <c r="I24" s="256"/>
      <c r="J24" s="256"/>
      <c r="K24" s="257"/>
    </row>
    <row r="25" spans="1:12" x14ac:dyDescent="0.2">
      <c r="A25" s="258" t="s">
        <v>301</v>
      </c>
      <c r="B25" s="259"/>
      <c r="C25" s="259"/>
      <c r="D25" s="259"/>
      <c r="E25" s="259"/>
      <c r="F25" s="259"/>
      <c r="G25" s="259"/>
      <c r="H25" s="259"/>
      <c r="I25" s="100">
        <v>18</v>
      </c>
      <c r="J25" s="96">
        <f>J23-J26</f>
        <v>-1796183</v>
      </c>
      <c r="K25" s="96">
        <f>K23-K26</f>
        <v>61583758</v>
      </c>
    </row>
    <row r="26" spans="1:12" ht="23.25" customHeight="1" x14ac:dyDescent="0.2">
      <c r="A26" s="260" t="s">
        <v>302</v>
      </c>
      <c r="B26" s="261"/>
      <c r="C26" s="261"/>
      <c r="D26" s="261"/>
      <c r="E26" s="261"/>
      <c r="F26" s="261"/>
      <c r="G26" s="261"/>
      <c r="H26" s="261"/>
      <c r="I26" s="101">
        <v>19</v>
      </c>
      <c r="J26" s="116">
        <v>440214</v>
      </c>
      <c r="K26" s="99">
        <v>2012967</v>
      </c>
    </row>
    <row r="27" spans="1:12" ht="30" customHeight="1" x14ac:dyDescent="0.2">
      <c r="A27" s="246"/>
      <c r="B27" s="247"/>
      <c r="C27" s="247"/>
      <c r="D27" s="247"/>
      <c r="E27" s="247"/>
      <c r="F27" s="247"/>
      <c r="G27" s="247"/>
      <c r="H27" s="247"/>
      <c r="I27" s="247"/>
      <c r="J27" s="247"/>
      <c r="K27" s="247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5:H5"/>
    <mergeCell ref="A6:H6"/>
    <mergeCell ref="A13:H13"/>
    <mergeCell ref="A2:K2"/>
    <mergeCell ref="A4:K4"/>
    <mergeCell ref="A14:H14"/>
    <mergeCell ref="A15:H15"/>
    <mergeCell ref="A16:H16"/>
    <mergeCell ref="A7:H7"/>
    <mergeCell ref="A8:H8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25:H25"/>
    <mergeCell ref="A26:H26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K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1"/>
  <sheetViews>
    <sheetView showGridLines="0" zoomScale="110" zoomScaleNormal="110" zoomScaleSheetLayoutView="110" workbookViewId="0">
      <selection activeCell="A24" sqref="A24:H24"/>
    </sheetView>
  </sheetViews>
  <sheetFormatPr defaultRowHeight="12.75" x14ac:dyDescent="0.2"/>
  <sheetData>
    <row r="1" spans="1:10" x14ac:dyDescent="0.2">
      <c r="A1" s="86"/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">
      <c r="A2" s="265" t="s">
        <v>303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10" x14ac:dyDescent="0.2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">
      <c r="A4" s="266"/>
      <c r="B4" s="266"/>
      <c r="C4" s="266"/>
      <c r="D4" s="266"/>
      <c r="E4" s="266"/>
      <c r="F4" s="266"/>
      <c r="G4" s="266"/>
      <c r="H4" s="266"/>
      <c r="I4" s="266"/>
      <c r="J4" s="266"/>
    </row>
    <row r="5" spans="1:10" ht="12.75" customHeight="1" x14ac:dyDescent="0.2">
      <c r="A5" s="267" t="s">
        <v>316</v>
      </c>
      <c r="B5" s="267"/>
      <c r="C5" s="267"/>
      <c r="D5" s="267"/>
      <c r="E5" s="267"/>
      <c r="F5" s="267"/>
      <c r="G5" s="267"/>
      <c r="H5" s="267"/>
      <c r="I5" s="267"/>
      <c r="J5" s="87"/>
    </row>
    <row r="6" spans="1:10" x14ac:dyDescent="0.2">
      <c r="A6" s="267"/>
      <c r="B6" s="267"/>
      <c r="C6" s="267"/>
      <c r="D6" s="267"/>
      <c r="E6" s="267"/>
      <c r="F6" s="267"/>
      <c r="G6" s="267"/>
      <c r="H6" s="267"/>
      <c r="I6" s="267"/>
      <c r="J6" s="87"/>
    </row>
    <row r="7" spans="1:10" x14ac:dyDescent="0.2">
      <c r="A7" s="87"/>
      <c r="B7" s="87"/>
      <c r="C7" s="87"/>
      <c r="D7" s="87"/>
      <c r="E7" s="87"/>
      <c r="F7" s="87"/>
      <c r="G7" s="87"/>
      <c r="H7" s="87"/>
      <c r="I7" s="87"/>
      <c r="J7" s="87"/>
    </row>
    <row r="8" spans="1:10" x14ac:dyDescent="0.2">
      <c r="A8" s="87"/>
      <c r="B8" s="87"/>
      <c r="C8" s="87"/>
      <c r="D8" s="87"/>
      <c r="E8" s="87"/>
      <c r="F8" s="87"/>
      <c r="G8" s="87"/>
      <c r="H8" s="87"/>
      <c r="I8" s="87"/>
      <c r="J8" s="87"/>
    </row>
    <row r="9" spans="1:10" x14ac:dyDescent="0.2">
      <c r="A9" s="87"/>
      <c r="B9" s="87"/>
      <c r="C9" s="87"/>
      <c r="D9" s="87"/>
      <c r="E9" s="87"/>
      <c r="F9" s="87"/>
      <c r="G9" s="87"/>
      <c r="H9" s="87"/>
      <c r="I9" s="87"/>
      <c r="J9" s="87"/>
    </row>
    <row r="10" spans="1:10" x14ac:dyDescent="0.2">
      <c r="A10" s="87"/>
      <c r="B10" s="87"/>
      <c r="C10" s="87"/>
      <c r="D10" s="87"/>
      <c r="E10" s="87"/>
      <c r="F10" s="87"/>
      <c r="G10" s="87"/>
      <c r="H10" s="87"/>
      <c r="I10" s="87"/>
      <c r="J10" s="87"/>
    </row>
    <row r="11" spans="1:10" x14ac:dyDescent="0.2">
      <c r="A11" s="87"/>
      <c r="B11" s="87"/>
      <c r="C11" s="87"/>
      <c r="D11" s="87"/>
      <c r="E11" s="87"/>
      <c r="F11" s="87"/>
      <c r="G11" s="87"/>
      <c r="H11" s="87"/>
      <c r="I11" s="87"/>
      <c r="J11" s="87"/>
    </row>
    <row r="12" spans="1:10" x14ac:dyDescent="0.2">
      <c r="A12" s="87"/>
      <c r="B12" s="87"/>
      <c r="C12" s="87"/>
      <c r="D12" s="87"/>
      <c r="E12" s="87"/>
      <c r="F12" s="87"/>
      <c r="G12" s="87"/>
      <c r="H12" s="87"/>
      <c r="I12" s="87"/>
      <c r="J12" s="87"/>
    </row>
    <row r="13" spans="1:10" x14ac:dyDescent="0.2">
      <c r="A13" s="87"/>
      <c r="B13" s="87"/>
      <c r="C13" s="87"/>
      <c r="D13" s="87"/>
      <c r="E13" s="87"/>
      <c r="F13" s="87"/>
      <c r="G13" s="87"/>
      <c r="H13" s="87"/>
      <c r="I13" s="87"/>
      <c r="J13" s="87"/>
    </row>
    <row r="14" spans="1:10" x14ac:dyDescent="0.2">
      <c r="A14" s="87"/>
      <c r="B14" s="87"/>
      <c r="C14" s="87"/>
      <c r="D14" s="87"/>
      <c r="E14" s="87"/>
      <c r="F14" s="87"/>
      <c r="G14" s="87"/>
      <c r="H14" s="87"/>
      <c r="I14" s="87"/>
      <c r="J14" s="87"/>
    </row>
    <row r="15" spans="1:10" x14ac:dyDescent="0.2">
      <c r="A15" s="87"/>
      <c r="B15" s="87"/>
      <c r="C15" s="87"/>
      <c r="D15" s="87"/>
      <c r="E15" s="87"/>
      <c r="F15" s="87"/>
      <c r="G15" s="87"/>
      <c r="H15" s="87"/>
      <c r="I15" s="87"/>
      <c r="J15" s="87"/>
    </row>
    <row r="16" spans="1:10" x14ac:dyDescent="0.2">
      <c r="A16" s="87"/>
      <c r="B16" s="87"/>
      <c r="C16" s="87"/>
      <c r="D16" s="87"/>
      <c r="E16" s="87"/>
      <c r="F16" s="87"/>
      <c r="G16" s="87"/>
      <c r="H16" s="87"/>
      <c r="I16" s="87"/>
      <c r="J16" s="87"/>
    </row>
    <row r="17" spans="1:10" x14ac:dyDescent="0.2">
      <c r="A17" s="87"/>
      <c r="B17" s="87"/>
      <c r="C17" s="87"/>
      <c r="D17" s="87"/>
      <c r="E17" s="87"/>
      <c r="F17" s="87"/>
      <c r="G17" s="87"/>
      <c r="H17" s="87"/>
      <c r="I17" s="87"/>
      <c r="J17" s="87"/>
    </row>
    <row r="18" spans="1:10" x14ac:dyDescent="0.2">
      <c r="A18" s="87"/>
      <c r="B18" s="87"/>
      <c r="C18" s="87"/>
      <c r="D18" s="87"/>
      <c r="E18" s="87"/>
      <c r="F18" s="87"/>
      <c r="G18" s="87"/>
      <c r="H18" s="87"/>
      <c r="I18" s="87"/>
      <c r="J18" s="87"/>
    </row>
    <row r="19" spans="1:10" ht="15" x14ac:dyDescent="0.2">
      <c r="A19" s="87"/>
      <c r="B19" s="87"/>
      <c r="C19" s="87"/>
      <c r="D19" s="87"/>
      <c r="E19" s="87"/>
      <c r="F19" s="87"/>
      <c r="G19" s="87"/>
      <c r="H19" s="87"/>
      <c r="I19" s="88"/>
      <c r="J19" s="87"/>
    </row>
    <row r="20" spans="1:10" x14ac:dyDescent="0.2">
      <c r="A20" s="87"/>
      <c r="B20" s="87"/>
      <c r="C20" s="87"/>
      <c r="D20" s="87"/>
      <c r="E20" s="87"/>
      <c r="F20" s="87"/>
      <c r="G20" s="87"/>
      <c r="H20" s="87"/>
      <c r="I20" s="87"/>
      <c r="J20" s="87"/>
    </row>
    <row r="21" spans="1:10" x14ac:dyDescent="0.2">
      <c r="A21" s="87"/>
      <c r="B21" s="87"/>
      <c r="C21" s="87"/>
      <c r="D21" s="87"/>
      <c r="E21" s="87"/>
      <c r="F21" s="87"/>
      <c r="G21" s="87"/>
      <c r="H21" s="87"/>
      <c r="I21" s="87"/>
      <c r="J21" s="87"/>
    </row>
  </sheetData>
  <mergeCells count="3">
    <mergeCell ref="A2:J2"/>
    <mergeCell ref="A4:J4"/>
    <mergeCell ref="A5:I6"/>
  </mergeCells>
  <phoneticPr fontId="3" type="noConversion"/>
  <pageMargins left="0.35433070866141736" right="0.35433070866141736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General data</vt:lpstr>
      <vt:lpstr>Balance sheet</vt:lpstr>
      <vt:lpstr>P&amp;L account</vt:lpstr>
      <vt:lpstr>Cash flow</vt:lpstr>
      <vt:lpstr>PK</vt:lpstr>
      <vt:lpstr>Notes</vt:lpstr>
      <vt:lpstr>'Balance sheet'!Print_Area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mhorvat4</cp:lastModifiedBy>
  <cp:lastPrinted>2014-03-26T13:31:06Z</cp:lastPrinted>
  <dcterms:created xsi:type="dcterms:W3CDTF">2008-10-17T11:51:54Z</dcterms:created>
  <dcterms:modified xsi:type="dcterms:W3CDTF">2014-03-31T07:11:17Z</dcterms:modified>
</cp:coreProperties>
</file>