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000" windowHeight="1015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25" i="17" l="1"/>
  <c r="K23" i="17"/>
  <c r="J23" i="17"/>
  <c r="K22" i="17"/>
  <c r="K16" i="17"/>
  <c r="J16" i="17"/>
  <c r="K53" i="20"/>
  <c r="J53" i="20"/>
  <c r="K45" i="20"/>
  <c r="K47" i="20" s="1"/>
  <c r="J45" i="20"/>
  <c r="J47" i="20" s="1"/>
  <c r="K39" i="20"/>
  <c r="K46" i="20" s="1"/>
  <c r="K48" i="20" s="1"/>
  <c r="J39" i="20"/>
  <c r="J46" i="20" s="1"/>
  <c r="J48" i="20" s="1"/>
  <c r="K32" i="20"/>
  <c r="K34" i="20" s="1"/>
  <c r="J32" i="20"/>
  <c r="J34" i="20" s="1"/>
  <c r="K28" i="20"/>
  <c r="K33" i="20" s="1"/>
  <c r="J28" i="20"/>
  <c r="J33" i="20" s="1"/>
  <c r="K19" i="20"/>
  <c r="K21" i="20" s="1"/>
  <c r="J19" i="20"/>
  <c r="J21" i="20" s="1"/>
  <c r="K14" i="20"/>
  <c r="K20" i="20" s="1"/>
  <c r="J14" i="20"/>
  <c r="J20" i="20" s="1"/>
  <c r="M71" i="22"/>
  <c r="L71" i="22"/>
  <c r="K71" i="22"/>
  <c r="J71" i="22"/>
  <c r="M58" i="22"/>
  <c r="M67" i="22" s="1"/>
  <c r="L58" i="22"/>
  <c r="L67" i="22" s="1"/>
  <c r="K58" i="22"/>
  <c r="K67" i="22" s="1"/>
  <c r="J58" i="22"/>
  <c r="J67" i="22" s="1"/>
  <c r="M57" i="22"/>
  <c r="M68" i="22" s="1"/>
  <c r="L57" i="22"/>
  <c r="L68" i="22" s="1"/>
  <c r="K57" i="22"/>
  <c r="K68" i="22" s="1"/>
  <c r="J57" i="22"/>
  <c r="J68" i="22" s="1"/>
  <c r="L54" i="22"/>
  <c r="M44" i="22"/>
  <c r="M47" i="22" s="1"/>
  <c r="M43" i="22"/>
  <c r="M46" i="22" s="1"/>
  <c r="K36" i="22"/>
  <c r="K34" i="22" s="1"/>
  <c r="M34" i="22"/>
  <c r="L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11" i="22"/>
  <c r="L11" i="22"/>
  <c r="L44" i="22" s="1"/>
  <c r="K11" i="22"/>
  <c r="K44" i="22" s="1"/>
  <c r="J11" i="22"/>
  <c r="J44" i="22" s="1"/>
  <c r="M8" i="22"/>
  <c r="L8" i="22"/>
  <c r="L43" i="22" s="1"/>
  <c r="K8" i="22"/>
  <c r="K43" i="22" s="1"/>
  <c r="J8" i="22"/>
  <c r="J43" i="22" s="1"/>
  <c r="K120" i="19"/>
  <c r="J120" i="19"/>
  <c r="J119" i="19" s="1"/>
  <c r="K101" i="19"/>
  <c r="J101" i="19"/>
  <c r="K91" i="19"/>
  <c r="J91" i="19"/>
  <c r="K87" i="19"/>
  <c r="J87" i="19"/>
  <c r="K83" i="19"/>
  <c r="J83" i="19"/>
  <c r="K80" i="19"/>
  <c r="J80" i="19"/>
  <c r="K73" i="19"/>
  <c r="K70" i="19" s="1"/>
  <c r="K115" i="19" s="1"/>
  <c r="J73" i="19"/>
  <c r="J70" i="19"/>
  <c r="J115" i="19" s="1"/>
  <c r="K57" i="19"/>
  <c r="J57" i="19"/>
  <c r="K50" i="19"/>
  <c r="J50" i="19"/>
  <c r="J41" i="19" s="1"/>
  <c r="K42" i="19"/>
  <c r="J42" i="19"/>
  <c r="K41" i="19"/>
  <c r="K36" i="19"/>
  <c r="J36" i="19"/>
  <c r="K27" i="19"/>
  <c r="J27" i="19"/>
  <c r="K17" i="19"/>
  <c r="J17" i="19"/>
  <c r="K10" i="19"/>
  <c r="K9" i="19" s="1"/>
  <c r="K67" i="19" s="1"/>
  <c r="J10" i="19"/>
  <c r="J9" i="19" s="1"/>
  <c r="K119" i="19" l="1"/>
  <c r="J49" i="20"/>
  <c r="K49" i="20"/>
  <c r="J46" i="22"/>
  <c r="J45" i="22"/>
  <c r="J49" i="22" s="1"/>
  <c r="J47" i="22"/>
  <c r="K46" i="22"/>
  <c r="K45" i="22"/>
  <c r="K49" i="22" s="1"/>
  <c r="K47" i="22"/>
  <c r="L46" i="22"/>
  <c r="L45" i="22"/>
  <c r="L49" i="22" s="1"/>
  <c r="L47" i="22"/>
  <c r="M45" i="22"/>
  <c r="M49" i="22" s="1"/>
  <c r="J67" i="19"/>
  <c r="M51" i="22" l="1"/>
  <c r="M50" i="22"/>
  <c r="J51" i="22"/>
  <c r="J50" i="22"/>
  <c r="K51" i="22"/>
  <c r="K50" i="22"/>
  <c r="L51" i="22"/>
  <c r="L50" i="22"/>
</calcChain>
</file>

<file path=xl/sharedStrings.xml><?xml version="1.0" encoding="utf-8"?>
<sst xmlns="http://schemas.openxmlformats.org/spreadsheetml/2006/main" count="357" uniqueCount="325">
  <si>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</si>
  <si>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</si>
  <si>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</si>
  <si>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</si>
  <si>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</si>
  <si>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</si>
  <si>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</si>
  <si>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</si>
  <si>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</si>
  <si>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</si>
  <si>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</si>
  <si>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</si>
  <si>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</si>
  <si>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</si>
  <si>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</si>
  <si>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</si>
  <si>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</si>
  <si>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</si>
  <si>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</si>
  <si>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</si>
  <si>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</si>
  <si>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</si>
  <si>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</si>
  <si>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</si>
  <si>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</si>
  <si>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0991279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</si>
  <si>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</si>
  <si>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</si>
  <si>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</si>
  <si>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</si>
  <si>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</si>
  <si>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</si>
  <si>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</si>
  <si>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</si>
  <si>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</si>
  <si>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</si>
  <si>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</si>
  <si>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</si>
  <si>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</si>
  <si>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</si>
  <si>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</si>
  <si>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</si>
  <si>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</si>
  <si>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</si>
  <si>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</si>
  <si>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</si>
  <si>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</si>
  <si>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</si>
  <si>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</si>
  <si>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</si>
  <si>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</si>
  <si>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</si>
  <si>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</si>
  <si>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</si>
  <si>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</si>
  <si>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</si>
  <si>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</si>
  <si>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</si>
  <si>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</si>
  <si>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</si>
  <si>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</si>
  <si>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</si>
  <si>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</si>
  <si>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</si>
  <si>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</si>
  <si>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</si>
  <si>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</si>
  <si>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</si>
  <si>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</si>
  <si>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</si>
  <si>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</si>
  <si>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</si>
  <si>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</si>
  <si>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</si>
  <si>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</si>
  <si>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</si>
  <si>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</si>
  <si>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</si>
  <si>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</si>
  <si>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</si>
  <si>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</si>
  <si>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</si>
  <si>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</si>
  <si>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</si>
  <si>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</si>
  <si>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</si>
  <si>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</si>
  <si>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</si>
  <si>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</si>
  <si>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</si>
  <si>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</si>
  <si>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</si>
  <si>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</si>
  <si>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</si>
  <si>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</si>
  <si>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</si>
  <si>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</si>
  <si>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</si>
  <si>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</si>
  <si>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</si>
  <si>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</si>
  <si>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</si>
  <si>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</si>
  <si>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</si>
  <si>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</si>
  <si>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</si>
  <si>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</si>
  <si>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</si>
  <si>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</si>
  <si>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</si>
  <si>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</si>
  <si>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</si>
  <si>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</si>
  <si>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</si>
  <si>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</si>
  <si>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</si>
  <si>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</si>
  <si>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</si>
  <si>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</si>
  <si>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</si>
  <si>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</si>
  <si>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</si>
  <si>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</si>
  <si>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</si>
  <si>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</si>
  <si>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</si>
  <si>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</si>
  <si>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</si>
  <si>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</si>
  <si>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</si>
  <si>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</si>
  <si>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</si>
  <si>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</si>
  <si>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</si>
  <si>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</si>
  <si>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</si>
  <si>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</si>
  <si>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</si>
  <si>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</si>
  <si>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</si>
  <si>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</si>
  <si>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</si>
  <si>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</si>
  <si>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</si>
  <si>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</si>
  <si>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</si>
  <si>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</si>
  <si>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</si>
  <si>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</si>
  <si>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</si>
  <si>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</si>
  <si>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</si>
  <si>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</si>
  <si>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</si>
  <si>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</si>
  <si>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</si>
  <si>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</si>
  <si>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</si>
  <si>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</si>
  <si>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</si>
  <si>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</si>
  <si>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</si>
  <si>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</si>
  <si>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</si>
  <si>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</si>
  <si>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</si>
  <si>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</si>
  <si>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</si>
  <si>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</si>
  <si>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</si>
  <si>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</si>
  <si>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</si>
  <si>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</si>
  <si>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</si>
  <si>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</si>
  <si>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</si>
  <si>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</si>
  <si>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</si>
  <si>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</si>
  <si>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</si>
  <si>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</si>
  <si>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</si>
  <si>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</si>
  <si>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</si>
  <si>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</si>
  <si>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</si>
  <si>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</si>
  <si>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</si>
  <si>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</si>
  <si>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</si>
  <si>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</si>
  <si>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</si>
  <si>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</si>
  <si>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</si>
  <si>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</si>
  <si>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</si>
  <si>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</si>
  <si>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</si>
  <si>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</si>
  <si>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</si>
  <si>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</si>
  <si>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</si>
  <si>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</si>
  <si>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</si>
  <si>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</si>
  <si>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</si>
  <si>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</si>
  <si>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</si>
  <si>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</si>
  <si>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</si>
  <si>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</si>
  <si>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</si>
  <si>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</si>
  <si>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</si>
  <si>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</si>
  <si>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</si>
  <si>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</si>
  <si>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</si>
  <si>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</si>
  <si>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</si>
  <si>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</si>
  <si>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</si>
  <si>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</si>
  <si>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</si>
  <si>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</si>
  <si>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</si>
  <si>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</si>
  <si>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</si>
  <si>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</si>
  <si>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</si>
  <si>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</si>
  <si>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</si>
  <si>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</si>
  <si>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</si>
  <si>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</si>
  <si>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</si>
  <si>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</si>
  <si>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</si>
  <si>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</si>
  <si>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</si>
  <si>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</si>
  <si>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</si>
  <si>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</si>
  <si>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</si>
  <si>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</si>
  <si>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</si>
  <si>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</si>
  <si>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</si>
  <si>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</si>
  <si>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</si>
  <si>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</si>
  <si>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</si>
  <si>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</si>
  <si>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</si>
  <si>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</si>
  <si>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</si>
  <si>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</si>
  <si>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</si>
  <si>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</si>
  <si>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</si>
  <si>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</si>
  <si>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</si>
  <si>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</si>
  <si>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</si>
  <si>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</si>
  <si>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</si>
  <si>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</si>
  <si>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</si>
  <si>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</si>
  <si>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</si>
  <si>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</si>
  <si>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</si>
  <si>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</si>
  <si>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</si>
  <si>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</si>
  <si>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</si>
  <si>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</si>
  <si>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</si>
  <si>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</si>
  <si>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</si>
  <si>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</si>
  <si>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</si>
  <si>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</si>
  <si>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</si>
  <si>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</si>
  <si>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</si>
  <si>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</si>
  <si>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</si>
  <si>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</si>
  <si>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</si>
  <si>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</si>
  <si>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</si>
  <si>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</si>
  <si>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</si>
  <si>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</si>
  <si>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</si>
  <si>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</si>
  <si>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</si>
  <si>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</si>
  <si>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</si>
  <si>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</si>
  <si>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</si>
  <si>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</si>
  <si>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</si>
  <si>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</si>
  <si>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</si>
  <si>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</si>
  <si>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</si>
  <si>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</si>
  <si>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</si>
  <si>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</si>
  <si>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</si>
  <si>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</si>
  <si>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</si>
  <si>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Brajević Iva</t>
  </si>
  <si>
    <t>048 651 228</t>
  </si>
  <si>
    <t>Iva.Brajevic@podravka.hr</t>
  </si>
  <si>
    <t>1.1.2014.</t>
  </si>
  <si>
    <t>The accounting policy in 2014 year did not change.</t>
  </si>
  <si>
    <t>30.6.2014.</t>
  </si>
  <si>
    <t>PODRAVKA LJUBLJANA d.o.o.</t>
  </si>
  <si>
    <t>Ljubljana, Slovenija</t>
  </si>
  <si>
    <t>5539064000</t>
  </si>
  <si>
    <t>as at 30.6.2014.</t>
  </si>
  <si>
    <t>for the period 1.1.2014. to 30.6.2014.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</si>
</sst>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3" fontId="4" fillId="8" borderId="9" xfId="3" applyNumberFormat="1" applyFont="1" applyFill="1" applyBorder="1" applyAlignment="1" applyProtection="1">
      <alignment horizontal="right" vertical="center"/>
      <protection locked="0" hidden="1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7" borderId="47" xfId="0" applyNumberFormat="1" applyFont="1" applyFill="1" applyBorder="1" applyAlignment="1" applyProtection="1">
      <alignment vertical="center"/>
      <protection locked="0"/>
    </xf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10" zoomScaleNormal="110" zoomScaleSheetLayoutView="100" workbookViewId="0">
      <selection activeCell="I25" sqref="I25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7" t="s">
        <v>29</v>
      </c>
      <c r="B1" s="177"/>
      <c r="C1" s="177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7" t="s">
        <v>30</v>
      </c>
      <c r="B2" s="147"/>
      <c r="C2" s="147"/>
      <c r="D2" s="148"/>
      <c r="E2" s="18" t="s">
        <v>317</v>
      </c>
      <c r="F2" s="19"/>
      <c r="G2" s="85" t="s">
        <v>295</v>
      </c>
      <c r="H2" s="18" t="s">
        <v>319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9" t="s">
        <v>298</v>
      </c>
      <c r="B4" s="149"/>
      <c r="C4" s="149"/>
      <c r="D4" s="149"/>
      <c r="E4" s="149"/>
      <c r="F4" s="149"/>
      <c r="G4" s="149"/>
      <c r="H4" s="149"/>
      <c r="I4" s="149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7" t="s">
        <v>31</v>
      </c>
      <c r="B6" s="138"/>
      <c r="C6" s="145" t="s">
        <v>5</v>
      </c>
      <c r="D6" s="146"/>
      <c r="E6" s="150"/>
      <c r="F6" s="150"/>
      <c r="G6" s="150"/>
      <c r="H6" s="150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50"/>
      <c r="F7" s="150"/>
      <c r="G7" s="150"/>
      <c r="H7" s="150"/>
      <c r="I7" s="32"/>
      <c r="J7" s="16"/>
      <c r="K7" s="16"/>
      <c r="L7" s="16"/>
    </row>
    <row r="8" spans="1:12" ht="15.75" customHeight="1" x14ac:dyDescent="0.2">
      <c r="A8" s="151" t="s">
        <v>32</v>
      </c>
      <c r="B8" s="152"/>
      <c r="C8" s="145" t="s">
        <v>6</v>
      </c>
      <c r="D8" s="146"/>
      <c r="E8" s="150"/>
      <c r="F8" s="150"/>
      <c r="G8" s="150"/>
      <c r="H8" s="150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42" t="s">
        <v>33</v>
      </c>
      <c r="B10" s="143"/>
      <c r="C10" s="145" t="s">
        <v>7</v>
      </c>
      <c r="D10" s="146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44"/>
      <c r="B11" s="144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7" t="s">
        <v>34</v>
      </c>
      <c r="B12" s="138"/>
      <c r="C12" s="139" t="s">
        <v>8</v>
      </c>
      <c r="D12" s="140"/>
      <c r="E12" s="140"/>
      <c r="F12" s="140"/>
      <c r="G12" s="140"/>
      <c r="H12" s="140"/>
      <c r="I12" s="141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7" t="s">
        <v>35</v>
      </c>
      <c r="B14" s="138"/>
      <c r="C14" s="153">
        <v>48000</v>
      </c>
      <c r="D14" s="154"/>
      <c r="E14" s="24"/>
      <c r="F14" s="139" t="s">
        <v>9</v>
      </c>
      <c r="G14" s="140"/>
      <c r="H14" s="140"/>
      <c r="I14" s="141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7" t="s">
        <v>36</v>
      </c>
      <c r="B16" s="138"/>
      <c r="C16" s="139" t="s">
        <v>10</v>
      </c>
      <c r="D16" s="140"/>
      <c r="E16" s="140"/>
      <c r="F16" s="140"/>
      <c r="G16" s="140"/>
      <c r="H16" s="140"/>
      <c r="I16" s="141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7" t="s">
        <v>37</v>
      </c>
      <c r="B18" s="138"/>
      <c r="C18" s="155" t="s">
        <v>11</v>
      </c>
      <c r="D18" s="156"/>
      <c r="E18" s="156"/>
      <c r="F18" s="156"/>
      <c r="G18" s="156"/>
      <c r="H18" s="156"/>
      <c r="I18" s="157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7" t="s">
        <v>38</v>
      </c>
      <c r="B20" s="138"/>
      <c r="C20" s="155" t="s">
        <v>12</v>
      </c>
      <c r="D20" s="156"/>
      <c r="E20" s="156"/>
      <c r="F20" s="156"/>
      <c r="G20" s="156"/>
      <c r="H20" s="156"/>
      <c r="I20" s="157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7" t="s">
        <v>39</v>
      </c>
      <c r="B22" s="138"/>
      <c r="C22" s="37">
        <v>201</v>
      </c>
      <c r="D22" s="139" t="s">
        <v>9</v>
      </c>
      <c r="E22" s="161"/>
      <c r="F22" s="162"/>
      <c r="G22" s="163"/>
      <c r="H22" s="164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7" t="s">
        <v>40</v>
      </c>
      <c r="B24" s="138"/>
      <c r="C24" s="37">
        <v>6</v>
      </c>
      <c r="D24" s="139" t="s">
        <v>13</v>
      </c>
      <c r="E24" s="161"/>
      <c r="F24" s="161"/>
      <c r="G24" s="162"/>
      <c r="H24" s="31" t="s">
        <v>42</v>
      </c>
      <c r="I24" s="119">
        <v>5533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43</v>
      </c>
      <c r="I25" s="36"/>
      <c r="J25" s="16"/>
      <c r="K25" s="16"/>
      <c r="L25" s="16"/>
    </row>
    <row r="26" spans="1:12" x14ac:dyDescent="0.2">
      <c r="A26" s="137" t="s">
        <v>41</v>
      </c>
      <c r="B26" s="138"/>
      <c r="C26" s="41" t="s">
        <v>304</v>
      </c>
      <c r="D26" s="42"/>
      <c r="E26" s="16"/>
      <c r="F26" s="43"/>
      <c r="G26" s="137" t="s">
        <v>44</v>
      </c>
      <c r="H26" s="138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65" t="s">
        <v>45</v>
      </c>
      <c r="B28" s="166"/>
      <c r="C28" s="167"/>
      <c r="D28" s="167"/>
      <c r="E28" s="168" t="s">
        <v>299</v>
      </c>
      <c r="F28" s="169"/>
      <c r="G28" s="169"/>
      <c r="H28" s="182" t="s">
        <v>46</v>
      </c>
      <c r="I28" s="182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8" t="s">
        <v>15</v>
      </c>
      <c r="B30" s="159"/>
      <c r="C30" s="159"/>
      <c r="D30" s="160"/>
      <c r="E30" s="158" t="s">
        <v>20</v>
      </c>
      <c r="F30" s="175"/>
      <c r="G30" s="176"/>
      <c r="H30" s="145" t="s">
        <v>24</v>
      </c>
      <c r="I30" s="183"/>
      <c r="J30" s="16"/>
      <c r="K30" s="16"/>
      <c r="L30" s="16"/>
    </row>
    <row r="31" spans="1:12" x14ac:dyDescent="0.2">
      <c r="A31" s="38"/>
      <c r="B31" s="38"/>
      <c r="C31" s="36"/>
      <c r="D31" s="184"/>
      <c r="E31" s="184"/>
      <c r="F31" s="184"/>
      <c r="G31" s="185"/>
      <c r="H31" s="24"/>
      <c r="I31" s="49"/>
      <c r="J31" s="16"/>
      <c r="K31" s="16"/>
      <c r="L31" s="16"/>
    </row>
    <row r="32" spans="1:12" x14ac:dyDescent="0.2">
      <c r="A32" s="158" t="s">
        <v>16</v>
      </c>
      <c r="B32" s="159"/>
      <c r="C32" s="159"/>
      <c r="D32" s="160"/>
      <c r="E32" s="158" t="s">
        <v>20</v>
      </c>
      <c r="F32" s="159"/>
      <c r="G32" s="159"/>
      <c r="H32" s="145" t="s">
        <v>25</v>
      </c>
      <c r="I32" s="146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8" t="s">
        <v>19</v>
      </c>
      <c r="B34" s="159"/>
      <c r="C34" s="159"/>
      <c r="D34" s="160"/>
      <c r="E34" s="158" t="s">
        <v>23</v>
      </c>
      <c r="F34" s="159"/>
      <c r="G34" s="159"/>
      <c r="H34" s="145" t="s">
        <v>28</v>
      </c>
      <c r="I34" s="146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8" t="s">
        <v>17</v>
      </c>
      <c r="B36" s="159"/>
      <c r="C36" s="159"/>
      <c r="D36" s="160"/>
      <c r="E36" s="158" t="s">
        <v>21</v>
      </c>
      <c r="F36" s="159"/>
      <c r="G36" s="159"/>
      <c r="H36" s="145" t="s">
        <v>26</v>
      </c>
      <c r="I36" s="146"/>
      <c r="J36" s="16"/>
      <c r="K36" s="16"/>
      <c r="L36" s="16"/>
    </row>
    <row r="37" spans="1:12" x14ac:dyDescent="0.2">
      <c r="A37" s="51"/>
      <c r="B37" s="51"/>
      <c r="C37" s="178"/>
      <c r="D37" s="179"/>
      <c r="E37" s="24"/>
      <c r="F37" s="178"/>
      <c r="G37" s="179"/>
      <c r="H37" s="24"/>
      <c r="I37" s="24"/>
      <c r="J37" s="16"/>
      <c r="K37" s="16"/>
      <c r="L37" s="16"/>
    </row>
    <row r="38" spans="1:12" x14ac:dyDescent="0.2">
      <c r="A38" s="158" t="s">
        <v>18</v>
      </c>
      <c r="B38" s="159"/>
      <c r="C38" s="159"/>
      <c r="D38" s="160"/>
      <c r="E38" s="158" t="s">
        <v>22</v>
      </c>
      <c r="F38" s="159"/>
      <c r="G38" s="159"/>
      <c r="H38" s="145" t="s">
        <v>27</v>
      </c>
      <c r="I38" s="146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8" t="s">
        <v>320</v>
      </c>
      <c r="B40" s="175"/>
      <c r="C40" s="175"/>
      <c r="D40" s="176"/>
      <c r="E40" s="158" t="s">
        <v>321</v>
      </c>
      <c r="F40" s="159"/>
      <c r="G40" s="159"/>
      <c r="H40" s="145" t="s">
        <v>322</v>
      </c>
      <c r="I40" s="146"/>
      <c r="J40" s="16"/>
      <c r="K40" s="16"/>
      <c r="L40" s="16"/>
    </row>
    <row r="41" spans="1:12" x14ac:dyDescent="0.2">
      <c r="A41" s="39"/>
      <c r="B41" s="103"/>
      <c r="C41" s="103"/>
      <c r="D41" s="103"/>
      <c r="E41" s="39"/>
      <c r="F41" s="103"/>
      <c r="G41" s="103"/>
      <c r="H41" s="104"/>
      <c r="I41" s="104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70" t="s">
        <v>47</v>
      </c>
      <c r="B44" s="171"/>
      <c r="C44" s="145"/>
      <c r="D44" s="146"/>
      <c r="E44" s="25"/>
      <c r="F44" s="139"/>
      <c r="G44" s="159"/>
      <c r="H44" s="159"/>
      <c r="I44" s="160"/>
      <c r="J44" s="16"/>
      <c r="K44" s="16"/>
      <c r="L44" s="16"/>
    </row>
    <row r="45" spans="1:12" x14ac:dyDescent="0.2">
      <c r="A45" s="51"/>
      <c r="B45" s="51"/>
      <c r="C45" s="178"/>
      <c r="D45" s="179"/>
      <c r="E45" s="24"/>
      <c r="F45" s="178"/>
      <c r="G45" s="180"/>
      <c r="H45" s="55"/>
      <c r="I45" s="55"/>
      <c r="J45" s="16"/>
      <c r="K45" s="16"/>
      <c r="L45" s="16"/>
    </row>
    <row r="46" spans="1:12" x14ac:dyDescent="0.2">
      <c r="A46" s="170" t="s">
        <v>48</v>
      </c>
      <c r="B46" s="171"/>
      <c r="C46" s="139" t="s">
        <v>314</v>
      </c>
      <c r="D46" s="181"/>
      <c r="E46" s="181"/>
      <c r="F46" s="181"/>
      <c r="G46" s="181"/>
      <c r="H46" s="181"/>
      <c r="I46" s="181"/>
      <c r="J46" s="16"/>
      <c r="K46" s="16"/>
      <c r="L46" s="16"/>
    </row>
    <row r="47" spans="1:12" x14ac:dyDescent="0.2">
      <c r="A47" s="33"/>
      <c r="B47" s="33"/>
      <c r="C47" s="56" t="s">
        <v>50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70" t="s">
        <v>49</v>
      </c>
      <c r="B48" s="171"/>
      <c r="C48" s="172" t="s">
        <v>315</v>
      </c>
      <c r="D48" s="173"/>
      <c r="E48" s="174"/>
      <c r="F48" s="25"/>
      <c r="G48" s="31" t="s">
        <v>51</v>
      </c>
      <c r="H48" s="172" t="s">
        <v>311</v>
      </c>
      <c r="I48" s="174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70" t="s">
        <v>52</v>
      </c>
      <c r="B50" s="171"/>
      <c r="C50" s="188" t="s">
        <v>316</v>
      </c>
      <c r="D50" s="173"/>
      <c r="E50" s="173"/>
      <c r="F50" s="173"/>
      <c r="G50" s="173"/>
      <c r="H50" s="173"/>
      <c r="I50" s="174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7" t="s">
        <v>53</v>
      </c>
      <c r="B52" s="138"/>
      <c r="C52" s="172" t="s">
        <v>296</v>
      </c>
      <c r="D52" s="173"/>
      <c r="E52" s="173"/>
      <c r="F52" s="173"/>
      <c r="G52" s="173"/>
      <c r="H52" s="173"/>
      <c r="I52" s="141"/>
      <c r="J52" s="16"/>
      <c r="K52" s="16"/>
      <c r="L52" s="16"/>
    </row>
    <row r="53" spans="1:12" x14ac:dyDescent="0.2">
      <c r="A53" s="57"/>
      <c r="B53" s="57"/>
      <c r="C53" s="191" t="s">
        <v>50</v>
      </c>
      <c r="D53" s="191"/>
      <c r="E53" s="191"/>
      <c r="F53" s="191"/>
      <c r="G53" s="191"/>
      <c r="H53" s="191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9" t="s">
        <v>54</v>
      </c>
      <c r="C55" s="190"/>
      <c r="D55" s="190"/>
      <c r="E55" s="190"/>
      <c r="F55" s="81"/>
      <c r="G55" s="81"/>
      <c r="H55" s="78"/>
      <c r="I55" s="78"/>
      <c r="J55" s="16"/>
      <c r="K55" s="16"/>
      <c r="L55" s="16"/>
    </row>
    <row r="56" spans="1:12" x14ac:dyDescent="0.2">
      <c r="A56" s="57"/>
      <c r="B56" s="82" t="s">
        <v>300</v>
      </c>
      <c r="C56" s="83"/>
      <c r="D56" s="83"/>
      <c r="E56" s="83"/>
      <c r="F56" s="83"/>
      <c r="G56" s="83"/>
      <c r="H56" s="195"/>
      <c r="I56" s="195"/>
      <c r="J56" s="16"/>
      <c r="K56" s="16"/>
      <c r="L56" s="16"/>
    </row>
    <row r="57" spans="1:12" x14ac:dyDescent="0.2">
      <c r="A57" s="57"/>
      <c r="B57" s="82" t="s">
        <v>306</v>
      </c>
      <c r="C57" s="83"/>
      <c r="D57" s="83"/>
      <c r="E57" s="83"/>
      <c r="F57" s="83"/>
      <c r="G57" s="83"/>
      <c r="H57" s="195"/>
      <c r="I57" s="195"/>
      <c r="J57" s="16"/>
      <c r="K57" s="16"/>
      <c r="L57" s="16"/>
    </row>
    <row r="58" spans="1:12" x14ac:dyDescent="0.2">
      <c r="A58" s="57"/>
      <c r="B58" s="105" t="s">
        <v>305</v>
      </c>
      <c r="C58" s="106"/>
      <c r="D58" s="106"/>
      <c r="E58" s="106"/>
      <c r="F58" s="83"/>
      <c r="G58" s="83"/>
      <c r="H58" s="195"/>
      <c r="I58" s="195"/>
      <c r="J58" s="16"/>
      <c r="K58" s="16"/>
      <c r="L58" s="16"/>
    </row>
    <row r="59" spans="1:12" x14ac:dyDescent="0.2">
      <c r="A59" s="57"/>
      <c r="B59" s="82" t="s">
        <v>297</v>
      </c>
      <c r="C59" s="83"/>
      <c r="D59" s="83"/>
      <c r="E59" s="83"/>
      <c r="F59" s="83"/>
      <c r="G59" s="83"/>
      <c r="H59" s="195"/>
      <c r="I59" s="195"/>
      <c r="J59" s="16"/>
      <c r="K59" s="16"/>
      <c r="L59" s="16"/>
    </row>
    <row r="60" spans="1:12" x14ac:dyDescent="0.2">
      <c r="A60" s="57"/>
      <c r="B60" s="82"/>
      <c r="C60" s="86"/>
      <c r="D60" s="86"/>
      <c r="E60" s="86"/>
      <c r="F60" s="86"/>
      <c r="G60" s="86"/>
      <c r="H60" s="195"/>
      <c r="I60" s="195"/>
      <c r="J60" s="16"/>
      <c r="K60" s="16"/>
      <c r="L60" s="16"/>
    </row>
    <row r="61" spans="1:12" x14ac:dyDescent="0.2">
      <c r="A61" s="57"/>
      <c r="B61" s="82"/>
      <c r="C61" s="86"/>
      <c r="D61" s="86"/>
      <c r="E61" s="86"/>
      <c r="F61" s="86"/>
      <c r="G61" s="86"/>
      <c r="H61" s="195"/>
      <c r="I61" s="195"/>
      <c r="J61" s="16"/>
      <c r="K61" s="16"/>
      <c r="L61" s="16"/>
    </row>
    <row r="62" spans="1:12" x14ac:dyDescent="0.2">
      <c r="A62" s="57"/>
      <c r="B62" s="87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92" t="s">
        <v>55</v>
      </c>
      <c r="H64" s="193"/>
      <c r="I64" s="194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6"/>
      <c r="H65" s="187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123"/>
  <sheetViews>
    <sheetView showGridLines="0" topLeftCell="A10" zoomScale="110" zoomScaleNormal="110" zoomScaleSheetLayoutView="110" workbookViewId="0">
      <selection activeCell="K86" sqref="K86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2" customWidth="1"/>
    <col min="12" max="12" width="12" style="115" customWidth="1"/>
    <col min="13" max="13" width="11.42578125" style="115" customWidth="1"/>
    <col min="14" max="17" width="9.140625" style="115"/>
  </cols>
  <sheetData>
    <row r="1" spans="1:16" ht="12.75" customHeight="1" x14ac:dyDescent="0.2">
      <c r="A1" s="227" t="s">
        <v>56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6" ht="12.75" customHeight="1" x14ac:dyDescent="0.2">
      <c r="A2" s="228" t="s">
        <v>323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6" ht="6" customHeight="1" x14ac:dyDescent="0.2">
      <c r="A3" s="96"/>
      <c r="B3" s="110"/>
      <c r="C3" s="110"/>
      <c r="D3" s="110"/>
      <c r="E3" s="110"/>
      <c r="F3" s="110"/>
      <c r="G3" s="110"/>
      <c r="H3" s="110"/>
      <c r="I3" s="110"/>
      <c r="J3" s="110"/>
      <c r="K3" s="95"/>
    </row>
    <row r="4" spans="1:16" ht="12.75" customHeight="1" x14ac:dyDescent="0.2">
      <c r="A4" s="229" t="s">
        <v>313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</row>
    <row r="5" spans="1:16" ht="33" customHeight="1" thickBot="1" x14ac:dyDescent="0.25">
      <c r="A5" s="232" t="s">
        <v>57</v>
      </c>
      <c r="B5" s="233"/>
      <c r="C5" s="233"/>
      <c r="D5" s="233"/>
      <c r="E5" s="233"/>
      <c r="F5" s="233"/>
      <c r="G5" s="233"/>
      <c r="H5" s="234"/>
      <c r="I5" s="64" t="s">
        <v>58</v>
      </c>
      <c r="J5" s="123" t="s">
        <v>59</v>
      </c>
      <c r="K5" s="124" t="s">
        <v>60</v>
      </c>
    </row>
    <row r="6" spans="1:16" x14ac:dyDescent="0.2">
      <c r="A6" s="235">
        <v>1</v>
      </c>
      <c r="B6" s="235"/>
      <c r="C6" s="235"/>
      <c r="D6" s="235"/>
      <c r="E6" s="235"/>
      <c r="F6" s="235"/>
      <c r="G6" s="235"/>
      <c r="H6" s="235"/>
      <c r="I6" s="65">
        <v>2</v>
      </c>
      <c r="J6" s="122">
        <v>3</v>
      </c>
      <c r="K6" s="122">
        <v>4</v>
      </c>
    </row>
    <row r="7" spans="1:16" ht="11.25" customHeight="1" x14ac:dyDescent="0.2">
      <c r="A7" s="236" t="s">
        <v>62</v>
      </c>
      <c r="B7" s="237"/>
      <c r="C7" s="237"/>
      <c r="D7" s="237"/>
      <c r="E7" s="237"/>
      <c r="F7" s="237"/>
      <c r="G7" s="237"/>
      <c r="H7" s="237"/>
      <c r="I7" s="237"/>
      <c r="J7" s="237"/>
      <c r="K7" s="238"/>
    </row>
    <row r="8" spans="1:16" ht="12.75" customHeight="1" x14ac:dyDescent="0.2">
      <c r="A8" s="211" t="s">
        <v>61</v>
      </c>
      <c r="B8" s="212"/>
      <c r="C8" s="212"/>
      <c r="D8" s="212"/>
      <c r="E8" s="212"/>
      <c r="F8" s="212"/>
      <c r="G8" s="212"/>
      <c r="H8" s="226"/>
      <c r="I8" s="6">
        <v>1</v>
      </c>
      <c r="J8" s="9">
        <v>0</v>
      </c>
      <c r="K8" s="9">
        <v>0</v>
      </c>
    </row>
    <row r="9" spans="1:16" ht="12.75" customHeight="1" x14ac:dyDescent="0.2">
      <c r="A9" s="199" t="s">
        <v>63</v>
      </c>
      <c r="B9" s="200"/>
      <c r="C9" s="200"/>
      <c r="D9" s="200"/>
      <c r="E9" s="200"/>
      <c r="F9" s="200"/>
      <c r="G9" s="200"/>
      <c r="H9" s="201"/>
      <c r="I9" s="4">
        <v>2</v>
      </c>
      <c r="J9" s="10">
        <f>J10+J17+J27+J36+J40</f>
        <v>1517762204</v>
      </c>
      <c r="K9" s="10">
        <f>K10+K17+K27+K36+K40</f>
        <v>1552552116</v>
      </c>
      <c r="N9" s="89"/>
      <c r="O9" s="89"/>
      <c r="P9" s="89"/>
    </row>
    <row r="10" spans="1:16" ht="12.75" customHeight="1" x14ac:dyDescent="0.2">
      <c r="A10" s="196" t="s">
        <v>64</v>
      </c>
      <c r="B10" s="197"/>
      <c r="C10" s="197"/>
      <c r="D10" s="197"/>
      <c r="E10" s="197"/>
      <c r="F10" s="197"/>
      <c r="G10" s="197"/>
      <c r="H10" s="198"/>
      <c r="I10" s="4">
        <v>3</v>
      </c>
      <c r="J10" s="10">
        <f>SUM(J11:J16)</f>
        <v>244319137</v>
      </c>
      <c r="K10" s="10">
        <f>SUM(K11:K16)</f>
        <v>283268974</v>
      </c>
      <c r="N10" s="89"/>
      <c r="O10" s="89"/>
    </row>
    <row r="11" spans="1:16" ht="12.75" customHeight="1" x14ac:dyDescent="0.2">
      <c r="A11" s="196" t="s">
        <v>65</v>
      </c>
      <c r="B11" s="197"/>
      <c r="C11" s="197"/>
      <c r="D11" s="197"/>
      <c r="E11" s="197"/>
      <c r="F11" s="197"/>
      <c r="G11" s="197"/>
      <c r="H11" s="198"/>
      <c r="I11" s="4">
        <v>4</v>
      </c>
      <c r="J11" s="11">
        <v>8387114</v>
      </c>
      <c r="K11" s="11">
        <v>8314441</v>
      </c>
      <c r="N11" s="89"/>
      <c r="O11" s="89"/>
    </row>
    <row r="12" spans="1:16" ht="12.75" customHeight="1" x14ac:dyDescent="0.2">
      <c r="A12" s="196" t="s">
        <v>66</v>
      </c>
      <c r="B12" s="197"/>
      <c r="C12" s="197"/>
      <c r="D12" s="197"/>
      <c r="E12" s="197"/>
      <c r="F12" s="197"/>
      <c r="G12" s="197"/>
      <c r="H12" s="198"/>
      <c r="I12" s="4">
        <v>5</v>
      </c>
      <c r="J12" s="11">
        <v>184927027</v>
      </c>
      <c r="K12" s="11">
        <v>176821050</v>
      </c>
      <c r="N12" s="89"/>
      <c r="O12" s="89"/>
    </row>
    <row r="13" spans="1:16" ht="12.75" customHeight="1" x14ac:dyDescent="0.2">
      <c r="A13" s="196" t="s">
        <v>0</v>
      </c>
      <c r="B13" s="197"/>
      <c r="C13" s="197"/>
      <c r="D13" s="197"/>
      <c r="E13" s="197"/>
      <c r="F13" s="197"/>
      <c r="G13" s="197"/>
      <c r="H13" s="198"/>
      <c r="I13" s="4">
        <v>6</v>
      </c>
      <c r="J13" s="11">
        <v>25881000</v>
      </c>
      <c r="K13" s="11">
        <v>25881000</v>
      </c>
      <c r="N13" s="89"/>
      <c r="O13" s="89"/>
    </row>
    <row r="14" spans="1:16" ht="12.75" customHeight="1" x14ac:dyDescent="0.2">
      <c r="A14" s="196" t="s">
        <v>67</v>
      </c>
      <c r="B14" s="197"/>
      <c r="C14" s="197"/>
      <c r="D14" s="197"/>
      <c r="E14" s="197"/>
      <c r="F14" s="197"/>
      <c r="G14" s="197"/>
      <c r="H14" s="198"/>
      <c r="I14" s="4">
        <v>7</v>
      </c>
      <c r="J14" s="11">
        <v>0</v>
      </c>
      <c r="K14" s="11">
        <v>169632</v>
      </c>
      <c r="N14" s="89"/>
      <c r="O14" s="89"/>
    </row>
    <row r="15" spans="1:16" ht="12.75" customHeight="1" x14ac:dyDescent="0.2">
      <c r="A15" s="196" t="s">
        <v>68</v>
      </c>
      <c r="B15" s="197"/>
      <c r="C15" s="197"/>
      <c r="D15" s="197"/>
      <c r="E15" s="197"/>
      <c r="F15" s="197"/>
      <c r="G15" s="197"/>
      <c r="H15" s="198"/>
      <c r="I15" s="4">
        <v>8</v>
      </c>
      <c r="J15" s="11">
        <v>25123996</v>
      </c>
      <c r="K15" s="11">
        <v>72082851</v>
      </c>
      <c r="N15" s="89"/>
      <c r="O15" s="89"/>
    </row>
    <row r="16" spans="1:16" ht="12.75" customHeight="1" x14ac:dyDescent="0.2">
      <c r="A16" s="196" t="s">
        <v>69</v>
      </c>
      <c r="B16" s="197"/>
      <c r="C16" s="197"/>
      <c r="D16" s="197"/>
      <c r="E16" s="197"/>
      <c r="F16" s="197"/>
      <c r="G16" s="197"/>
      <c r="H16" s="198"/>
      <c r="I16" s="4">
        <v>9</v>
      </c>
      <c r="J16" s="11">
        <v>0</v>
      </c>
      <c r="K16" s="11">
        <v>0</v>
      </c>
      <c r="N16" s="89"/>
      <c r="O16" s="89"/>
    </row>
    <row r="17" spans="1:15" ht="12.75" customHeight="1" x14ac:dyDescent="0.2">
      <c r="A17" s="196" t="s">
        <v>70</v>
      </c>
      <c r="B17" s="197"/>
      <c r="C17" s="197"/>
      <c r="D17" s="197"/>
      <c r="E17" s="197"/>
      <c r="F17" s="197"/>
      <c r="G17" s="197"/>
      <c r="H17" s="198"/>
      <c r="I17" s="4">
        <v>10</v>
      </c>
      <c r="J17" s="10">
        <f>SUM(J18:J26)</f>
        <v>1218263632</v>
      </c>
      <c r="K17" s="10">
        <f>SUM(K18:K26)</f>
        <v>1208019814</v>
      </c>
      <c r="N17" s="89"/>
      <c r="O17" s="89"/>
    </row>
    <row r="18" spans="1:15" x14ac:dyDescent="0.2">
      <c r="A18" s="196" t="s">
        <v>71</v>
      </c>
      <c r="B18" s="197"/>
      <c r="C18" s="197"/>
      <c r="D18" s="197"/>
      <c r="E18" s="197"/>
      <c r="F18" s="197"/>
      <c r="G18" s="197"/>
      <c r="H18" s="198"/>
      <c r="I18" s="4">
        <v>11</v>
      </c>
      <c r="J18" s="11">
        <v>57770322</v>
      </c>
      <c r="K18" s="11">
        <v>57684453</v>
      </c>
      <c r="N18" s="89"/>
      <c r="O18" s="89"/>
    </row>
    <row r="19" spans="1:15" ht="12.75" customHeight="1" x14ac:dyDescent="0.2">
      <c r="A19" s="196" t="s">
        <v>72</v>
      </c>
      <c r="B19" s="197"/>
      <c r="C19" s="197"/>
      <c r="D19" s="197"/>
      <c r="E19" s="197"/>
      <c r="F19" s="197"/>
      <c r="G19" s="197"/>
      <c r="H19" s="198"/>
      <c r="I19" s="4">
        <v>12</v>
      </c>
      <c r="J19" s="11">
        <v>758629723</v>
      </c>
      <c r="K19" s="11">
        <v>733698732</v>
      </c>
      <c r="N19" s="89"/>
      <c r="O19" s="89"/>
    </row>
    <row r="20" spans="1:15" ht="12.75" customHeight="1" x14ac:dyDescent="0.2">
      <c r="A20" s="196" t="s">
        <v>73</v>
      </c>
      <c r="B20" s="197"/>
      <c r="C20" s="197"/>
      <c r="D20" s="197"/>
      <c r="E20" s="197"/>
      <c r="F20" s="197"/>
      <c r="G20" s="197"/>
      <c r="H20" s="198"/>
      <c r="I20" s="4">
        <v>13</v>
      </c>
      <c r="J20" s="11">
        <v>317730791</v>
      </c>
      <c r="K20" s="11">
        <v>330852931</v>
      </c>
      <c r="N20" s="89"/>
      <c r="O20" s="89"/>
    </row>
    <row r="21" spans="1:15" ht="12.75" customHeight="1" x14ac:dyDescent="0.2">
      <c r="A21" s="196" t="s">
        <v>74</v>
      </c>
      <c r="B21" s="197"/>
      <c r="C21" s="197"/>
      <c r="D21" s="197"/>
      <c r="E21" s="197"/>
      <c r="F21" s="197"/>
      <c r="G21" s="197"/>
      <c r="H21" s="198"/>
      <c r="I21" s="4">
        <v>14</v>
      </c>
      <c r="J21" s="11">
        <v>20642379</v>
      </c>
      <c r="K21" s="11">
        <v>20958338</v>
      </c>
      <c r="N21" s="89"/>
      <c r="O21" s="89"/>
    </row>
    <row r="22" spans="1:15" ht="12.75" customHeight="1" x14ac:dyDescent="0.2">
      <c r="A22" s="196" t="s">
        <v>75</v>
      </c>
      <c r="B22" s="197"/>
      <c r="C22" s="197"/>
      <c r="D22" s="197"/>
      <c r="E22" s="197"/>
      <c r="F22" s="197"/>
      <c r="G22" s="197"/>
      <c r="H22" s="198"/>
      <c r="I22" s="4">
        <v>15</v>
      </c>
      <c r="J22" s="11">
        <v>0</v>
      </c>
      <c r="K22" s="11">
        <v>0</v>
      </c>
      <c r="N22" s="89"/>
      <c r="O22" s="89"/>
    </row>
    <row r="23" spans="1:15" ht="12.75" customHeight="1" x14ac:dyDescent="0.2">
      <c r="A23" s="196" t="s">
        <v>76</v>
      </c>
      <c r="B23" s="197"/>
      <c r="C23" s="197"/>
      <c r="D23" s="197"/>
      <c r="E23" s="197"/>
      <c r="F23" s="197"/>
      <c r="G23" s="197"/>
      <c r="H23" s="198"/>
      <c r="I23" s="4">
        <v>16</v>
      </c>
      <c r="J23" s="93">
        <v>7215364</v>
      </c>
      <c r="K23" s="11">
        <v>10863439</v>
      </c>
      <c r="N23" s="89"/>
      <c r="O23" s="89"/>
    </row>
    <row r="24" spans="1:15" ht="12.75" customHeight="1" x14ac:dyDescent="0.2">
      <c r="A24" s="196" t="s">
        <v>77</v>
      </c>
      <c r="B24" s="197"/>
      <c r="C24" s="197"/>
      <c r="D24" s="197"/>
      <c r="E24" s="197"/>
      <c r="F24" s="197"/>
      <c r="G24" s="197"/>
      <c r="H24" s="198"/>
      <c r="I24" s="4">
        <v>17</v>
      </c>
      <c r="J24" s="93">
        <v>54102698</v>
      </c>
      <c r="K24" s="11">
        <v>51797824</v>
      </c>
      <c r="N24" s="89"/>
      <c r="O24" s="89"/>
    </row>
    <row r="25" spans="1:15" ht="12.75" customHeight="1" x14ac:dyDescent="0.2">
      <c r="A25" s="196" t="s">
        <v>78</v>
      </c>
      <c r="B25" s="197"/>
      <c r="C25" s="197"/>
      <c r="D25" s="197"/>
      <c r="E25" s="197"/>
      <c r="F25" s="197"/>
      <c r="G25" s="197"/>
      <c r="H25" s="198"/>
      <c r="I25" s="4">
        <v>18</v>
      </c>
      <c r="J25" s="11">
        <v>2172355</v>
      </c>
      <c r="K25" s="11">
        <v>2164097</v>
      </c>
      <c r="N25" s="89"/>
      <c r="O25" s="89"/>
    </row>
    <row r="26" spans="1:15" ht="12.75" customHeight="1" x14ac:dyDescent="0.2">
      <c r="A26" s="196" t="s">
        <v>79</v>
      </c>
      <c r="B26" s="197"/>
      <c r="C26" s="197"/>
      <c r="D26" s="197"/>
      <c r="E26" s="197"/>
      <c r="F26" s="197"/>
      <c r="G26" s="197"/>
      <c r="H26" s="198"/>
      <c r="I26" s="4">
        <v>19</v>
      </c>
      <c r="J26" s="93">
        <v>0</v>
      </c>
      <c r="K26" s="11">
        <v>0</v>
      </c>
      <c r="N26" s="89"/>
      <c r="O26" s="89"/>
    </row>
    <row r="27" spans="1:15" ht="12.75" customHeight="1" x14ac:dyDescent="0.2">
      <c r="A27" s="196" t="s">
        <v>80</v>
      </c>
      <c r="B27" s="197"/>
      <c r="C27" s="197"/>
      <c r="D27" s="197"/>
      <c r="E27" s="197"/>
      <c r="F27" s="197"/>
      <c r="G27" s="197"/>
      <c r="H27" s="198"/>
      <c r="I27" s="4">
        <v>20</v>
      </c>
      <c r="J27" s="10">
        <f>SUM(J28:J35)</f>
        <v>5606408</v>
      </c>
      <c r="K27" s="10">
        <f>SUM(K28:K35)</f>
        <v>6761647</v>
      </c>
      <c r="N27" s="89"/>
      <c r="O27" s="89"/>
    </row>
    <row r="28" spans="1:15" ht="12.75" customHeight="1" x14ac:dyDescent="0.2">
      <c r="A28" s="196" t="s">
        <v>81</v>
      </c>
      <c r="B28" s="197"/>
      <c r="C28" s="197"/>
      <c r="D28" s="197"/>
      <c r="E28" s="197"/>
      <c r="F28" s="197"/>
      <c r="G28" s="197"/>
      <c r="H28" s="198"/>
      <c r="I28" s="4">
        <v>21</v>
      </c>
      <c r="J28" s="11">
        <v>0</v>
      </c>
      <c r="K28" s="11">
        <v>0</v>
      </c>
      <c r="N28" s="89"/>
      <c r="O28" s="89"/>
    </row>
    <row r="29" spans="1:15" ht="12.75" customHeight="1" x14ac:dyDescent="0.2">
      <c r="A29" s="196" t="s">
        <v>82</v>
      </c>
      <c r="B29" s="197"/>
      <c r="C29" s="197"/>
      <c r="D29" s="197"/>
      <c r="E29" s="197"/>
      <c r="F29" s="197"/>
      <c r="G29" s="197"/>
      <c r="H29" s="198"/>
      <c r="I29" s="4">
        <v>22</v>
      </c>
      <c r="J29" s="11">
        <v>0</v>
      </c>
      <c r="K29" s="11">
        <v>0</v>
      </c>
      <c r="N29" s="89"/>
      <c r="O29" s="89"/>
    </row>
    <row r="30" spans="1:15" ht="12.75" customHeight="1" x14ac:dyDescent="0.2">
      <c r="A30" s="196" t="s">
        <v>83</v>
      </c>
      <c r="B30" s="197"/>
      <c r="C30" s="197"/>
      <c r="D30" s="197"/>
      <c r="E30" s="197"/>
      <c r="F30" s="197"/>
      <c r="G30" s="197"/>
      <c r="H30" s="198"/>
      <c r="I30" s="4">
        <v>23</v>
      </c>
      <c r="J30" s="93">
        <v>983600</v>
      </c>
      <c r="K30" s="11">
        <v>983600</v>
      </c>
      <c r="N30" s="89"/>
      <c r="O30" s="89"/>
    </row>
    <row r="31" spans="1:15" ht="12.75" customHeight="1" x14ac:dyDescent="0.2">
      <c r="A31" s="196" t="s">
        <v>84</v>
      </c>
      <c r="B31" s="197"/>
      <c r="C31" s="197"/>
      <c r="D31" s="197"/>
      <c r="E31" s="197"/>
      <c r="F31" s="197"/>
      <c r="G31" s="197"/>
      <c r="H31" s="198"/>
      <c r="I31" s="4">
        <v>24</v>
      </c>
      <c r="J31" s="11">
        <v>0</v>
      </c>
      <c r="K31" s="11">
        <v>0</v>
      </c>
      <c r="N31" s="89"/>
      <c r="O31" s="89"/>
    </row>
    <row r="32" spans="1:15" ht="12.75" customHeight="1" x14ac:dyDescent="0.2">
      <c r="A32" s="196" t="s">
        <v>85</v>
      </c>
      <c r="B32" s="197"/>
      <c r="C32" s="197"/>
      <c r="D32" s="197"/>
      <c r="E32" s="197"/>
      <c r="F32" s="197"/>
      <c r="G32" s="197"/>
      <c r="H32" s="198"/>
      <c r="I32" s="4">
        <v>25</v>
      </c>
      <c r="J32" s="11">
        <v>169480</v>
      </c>
      <c r="K32" s="11">
        <v>168009</v>
      </c>
      <c r="N32" s="89"/>
      <c r="O32" s="89"/>
    </row>
    <row r="33" spans="1:15" ht="12.75" customHeight="1" x14ac:dyDescent="0.2">
      <c r="A33" s="196" t="s">
        <v>86</v>
      </c>
      <c r="B33" s="197"/>
      <c r="C33" s="197"/>
      <c r="D33" s="197"/>
      <c r="E33" s="197"/>
      <c r="F33" s="197"/>
      <c r="G33" s="197"/>
      <c r="H33" s="198"/>
      <c r="I33" s="4">
        <v>26</v>
      </c>
      <c r="J33" s="11">
        <v>4453328</v>
      </c>
      <c r="K33" s="11">
        <v>5610038</v>
      </c>
      <c r="N33" s="89"/>
      <c r="O33" s="89"/>
    </row>
    <row r="34" spans="1:15" ht="12.75" customHeight="1" x14ac:dyDescent="0.2">
      <c r="A34" s="196" t="s">
        <v>87</v>
      </c>
      <c r="B34" s="197"/>
      <c r="C34" s="197"/>
      <c r="D34" s="197"/>
      <c r="E34" s="197"/>
      <c r="F34" s="197"/>
      <c r="G34" s="197"/>
      <c r="H34" s="198"/>
      <c r="I34" s="4">
        <v>27</v>
      </c>
      <c r="J34" s="11">
        <v>0</v>
      </c>
      <c r="K34" s="11">
        <v>0</v>
      </c>
      <c r="N34" s="89"/>
      <c r="O34" s="89"/>
    </row>
    <row r="35" spans="1:15" ht="12.75" customHeight="1" x14ac:dyDescent="0.2">
      <c r="A35" s="196" t="s">
        <v>88</v>
      </c>
      <c r="B35" s="197"/>
      <c r="C35" s="197"/>
      <c r="D35" s="197"/>
      <c r="E35" s="197"/>
      <c r="F35" s="197"/>
      <c r="G35" s="197"/>
      <c r="H35" s="198"/>
      <c r="I35" s="4">
        <v>28</v>
      </c>
      <c r="J35" s="11">
        <v>0</v>
      </c>
      <c r="K35" s="11">
        <v>0</v>
      </c>
      <c r="N35" s="89"/>
      <c r="O35" s="89"/>
    </row>
    <row r="36" spans="1:15" ht="12.75" customHeight="1" x14ac:dyDescent="0.2">
      <c r="A36" s="196" t="s">
        <v>89</v>
      </c>
      <c r="B36" s="197"/>
      <c r="C36" s="197"/>
      <c r="D36" s="197"/>
      <c r="E36" s="197"/>
      <c r="F36" s="197"/>
      <c r="G36" s="197"/>
      <c r="H36" s="198"/>
      <c r="I36" s="4">
        <v>29</v>
      </c>
      <c r="J36" s="10">
        <f>SUM(J37:J39)</f>
        <v>0</v>
      </c>
      <c r="K36" s="10">
        <f>SUM(K37:K39)</f>
        <v>0</v>
      </c>
      <c r="N36" s="89"/>
      <c r="O36" s="89"/>
    </row>
    <row r="37" spans="1:15" ht="12.75" customHeight="1" x14ac:dyDescent="0.2">
      <c r="A37" s="196" t="s">
        <v>90</v>
      </c>
      <c r="B37" s="197"/>
      <c r="C37" s="197"/>
      <c r="D37" s="197"/>
      <c r="E37" s="197"/>
      <c r="F37" s="197"/>
      <c r="G37" s="197"/>
      <c r="H37" s="198"/>
      <c r="I37" s="4">
        <v>30</v>
      </c>
      <c r="J37" s="11">
        <v>0</v>
      </c>
      <c r="K37" s="11">
        <v>0</v>
      </c>
      <c r="N37" s="89"/>
      <c r="O37" s="89"/>
    </row>
    <row r="38" spans="1:15" ht="12.75" customHeight="1" x14ac:dyDescent="0.2">
      <c r="A38" s="196" t="s">
        <v>91</v>
      </c>
      <c r="B38" s="197"/>
      <c r="C38" s="197"/>
      <c r="D38" s="197"/>
      <c r="E38" s="197"/>
      <c r="F38" s="197"/>
      <c r="G38" s="197"/>
      <c r="H38" s="198"/>
      <c r="I38" s="4">
        <v>31</v>
      </c>
      <c r="J38" s="11">
        <v>0</v>
      </c>
      <c r="K38" s="11">
        <v>0</v>
      </c>
      <c r="N38" s="89"/>
      <c r="O38" s="89"/>
    </row>
    <row r="39" spans="1:15" ht="12.75" customHeight="1" x14ac:dyDescent="0.2">
      <c r="A39" s="196" t="s">
        <v>92</v>
      </c>
      <c r="B39" s="197"/>
      <c r="C39" s="197"/>
      <c r="D39" s="197"/>
      <c r="E39" s="197"/>
      <c r="F39" s="197"/>
      <c r="G39" s="197"/>
      <c r="H39" s="198"/>
      <c r="I39" s="4">
        <v>32</v>
      </c>
      <c r="J39" s="11">
        <v>0</v>
      </c>
      <c r="K39" s="11">
        <v>0</v>
      </c>
      <c r="N39" s="89"/>
      <c r="O39" s="89"/>
    </row>
    <row r="40" spans="1:15" ht="12.75" customHeight="1" x14ac:dyDescent="0.2">
      <c r="A40" s="196" t="s">
        <v>93</v>
      </c>
      <c r="B40" s="197"/>
      <c r="C40" s="197"/>
      <c r="D40" s="197"/>
      <c r="E40" s="197"/>
      <c r="F40" s="197"/>
      <c r="G40" s="197"/>
      <c r="H40" s="198"/>
      <c r="I40" s="4">
        <v>33</v>
      </c>
      <c r="J40" s="11">
        <v>49573027</v>
      </c>
      <c r="K40" s="11">
        <v>54501681</v>
      </c>
      <c r="N40" s="89"/>
      <c r="O40" s="89"/>
    </row>
    <row r="41" spans="1:15" ht="12.75" customHeight="1" x14ac:dyDescent="0.2">
      <c r="A41" s="199" t="s">
        <v>94</v>
      </c>
      <c r="B41" s="200"/>
      <c r="C41" s="200"/>
      <c r="D41" s="200"/>
      <c r="E41" s="200"/>
      <c r="F41" s="200"/>
      <c r="G41" s="200"/>
      <c r="H41" s="201"/>
      <c r="I41" s="4">
        <v>34</v>
      </c>
      <c r="J41" s="10">
        <f>J42+J50+J57+J65</f>
        <v>1923619895.6099999</v>
      </c>
      <c r="K41" s="10">
        <f>K42+K50+K57+K65</f>
        <v>1958214231</v>
      </c>
      <c r="N41" s="89"/>
      <c r="O41" s="89"/>
    </row>
    <row r="42" spans="1:15" ht="12.75" customHeight="1" x14ac:dyDescent="0.2">
      <c r="A42" s="196" t="s">
        <v>95</v>
      </c>
      <c r="B42" s="197"/>
      <c r="C42" s="197"/>
      <c r="D42" s="197"/>
      <c r="E42" s="197"/>
      <c r="F42" s="197"/>
      <c r="G42" s="197"/>
      <c r="H42" s="198"/>
      <c r="I42" s="4">
        <v>35</v>
      </c>
      <c r="J42" s="10">
        <f>SUM(J43:J49)</f>
        <v>727969978</v>
      </c>
      <c r="K42" s="10">
        <f>SUM(K43:K49)</f>
        <v>767020041</v>
      </c>
      <c r="N42" s="89"/>
      <c r="O42" s="89"/>
    </row>
    <row r="43" spans="1:15" ht="12.75" customHeight="1" x14ac:dyDescent="0.2">
      <c r="A43" s="196" t="s">
        <v>96</v>
      </c>
      <c r="B43" s="197"/>
      <c r="C43" s="197"/>
      <c r="D43" s="197"/>
      <c r="E43" s="197"/>
      <c r="F43" s="197"/>
      <c r="G43" s="197"/>
      <c r="H43" s="198"/>
      <c r="I43" s="4">
        <v>36</v>
      </c>
      <c r="J43" s="11">
        <v>176250040</v>
      </c>
      <c r="K43" s="11">
        <v>186630232</v>
      </c>
      <c r="N43" s="89"/>
      <c r="O43" s="89"/>
    </row>
    <row r="44" spans="1:15" ht="12.75" customHeight="1" x14ac:dyDescent="0.2">
      <c r="A44" s="196" t="s">
        <v>97</v>
      </c>
      <c r="B44" s="197"/>
      <c r="C44" s="197"/>
      <c r="D44" s="197"/>
      <c r="E44" s="197"/>
      <c r="F44" s="197"/>
      <c r="G44" s="197"/>
      <c r="H44" s="198"/>
      <c r="I44" s="4">
        <v>37</v>
      </c>
      <c r="J44" s="11">
        <v>31984461</v>
      </c>
      <c r="K44" s="11">
        <v>36090942</v>
      </c>
      <c r="N44" s="89"/>
      <c r="O44" s="89"/>
    </row>
    <row r="45" spans="1:15" ht="12.75" customHeight="1" x14ac:dyDescent="0.2">
      <c r="A45" s="196" t="s">
        <v>98</v>
      </c>
      <c r="B45" s="197"/>
      <c r="C45" s="197"/>
      <c r="D45" s="197"/>
      <c r="E45" s="197"/>
      <c r="F45" s="197"/>
      <c r="G45" s="197"/>
      <c r="H45" s="198"/>
      <c r="I45" s="4">
        <v>38</v>
      </c>
      <c r="J45" s="11">
        <v>208246290</v>
      </c>
      <c r="K45" s="11">
        <v>223173237</v>
      </c>
      <c r="N45" s="89"/>
      <c r="O45" s="89"/>
    </row>
    <row r="46" spans="1:15" ht="12.75" customHeight="1" x14ac:dyDescent="0.2">
      <c r="A46" s="196" t="s">
        <v>99</v>
      </c>
      <c r="B46" s="197"/>
      <c r="C46" s="197"/>
      <c r="D46" s="197"/>
      <c r="E46" s="197"/>
      <c r="F46" s="197"/>
      <c r="G46" s="197"/>
      <c r="H46" s="198"/>
      <c r="I46" s="4">
        <v>39</v>
      </c>
      <c r="J46" s="11">
        <v>165101788</v>
      </c>
      <c r="K46" s="11">
        <v>183209178</v>
      </c>
      <c r="N46" s="89"/>
      <c r="O46" s="89"/>
    </row>
    <row r="47" spans="1:15" ht="12.75" customHeight="1" x14ac:dyDescent="0.2">
      <c r="A47" s="196" t="s">
        <v>100</v>
      </c>
      <c r="B47" s="197"/>
      <c r="C47" s="197"/>
      <c r="D47" s="197"/>
      <c r="E47" s="197"/>
      <c r="F47" s="197"/>
      <c r="G47" s="197"/>
      <c r="H47" s="198"/>
      <c r="I47" s="4">
        <v>40</v>
      </c>
      <c r="J47" s="11">
        <v>0</v>
      </c>
      <c r="K47" s="11">
        <v>0</v>
      </c>
      <c r="N47" s="89"/>
      <c r="O47" s="89"/>
    </row>
    <row r="48" spans="1:15" ht="12.75" customHeight="1" x14ac:dyDescent="0.2">
      <c r="A48" s="196" t="s">
        <v>101</v>
      </c>
      <c r="B48" s="197"/>
      <c r="C48" s="197"/>
      <c r="D48" s="197"/>
      <c r="E48" s="197"/>
      <c r="F48" s="197"/>
      <c r="G48" s="197"/>
      <c r="H48" s="198"/>
      <c r="I48" s="4">
        <v>41</v>
      </c>
      <c r="J48" s="11">
        <v>146387399</v>
      </c>
      <c r="K48" s="11">
        <v>137916452</v>
      </c>
      <c r="N48" s="89"/>
      <c r="O48" s="89"/>
    </row>
    <row r="49" spans="1:15" ht="12.75" customHeight="1" x14ac:dyDescent="0.2">
      <c r="A49" s="196" t="s">
        <v>102</v>
      </c>
      <c r="B49" s="197"/>
      <c r="C49" s="197"/>
      <c r="D49" s="197"/>
      <c r="E49" s="197"/>
      <c r="F49" s="197"/>
      <c r="G49" s="197"/>
      <c r="H49" s="198"/>
      <c r="I49" s="4">
        <v>42</v>
      </c>
      <c r="J49" s="93">
        <v>0</v>
      </c>
      <c r="K49" s="11">
        <v>0</v>
      </c>
      <c r="N49" s="89"/>
      <c r="O49" s="89"/>
    </row>
    <row r="50" spans="1:15" ht="12.75" customHeight="1" x14ac:dyDescent="0.2">
      <c r="A50" s="196" t="s">
        <v>103</v>
      </c>
      <c r="B50" s="197"/>
      <c r="C50" s="197"/>
      <c r="D50" s="197"/>
      <c r="E50" s="197"/>
      <c r="F50" s="197"/>
      <c r="G50" s="197"/>
      <c r="H50" s="198"/>
      <c r="I50" s="4">
        <v>43</v>
      </c>
      <c r="J50" s="10">
        <f>SUM(J51:J56)</f>
        <v>1009434943.85</v>
      </c>
      <c r="K50" s="10">
        <f>SUM(K51:K56)</f>
        <v>977181107</v>
      </c>
      <c r="N50" s="89"/>
      <c r="O50" s="89"/>
    </row>
    <row r="51" spans="1:15" ht="12.75" customHeight="1" x14ac:dyDescent="0.2">
      <c r="A51" s="196" t="s">
        <v>104</v>
      </c>
      <c r="B51" s="197"/>
      <c r="C51" s="197"/>
      <c r="D51" s="197"/>
      <c r="E51" s="197"/>
      <c r="F51" s="197"/>
      <c r="G51" s="197"/>
      <c r="H51" s="198"/>
      <c r="I51" s="4">
        <v>44</v>
      </c>
      <c r="J51" s="11">
        <v>0</v>
      </c>
      <c r="K51" s="11">
        <v>0</v>
      </c>
      <c r="N51" s="89"/>
      <c r="O51" s="89"/>
    </row>
    <row r="52" spans="1:15" ht="12.75" customHeight="1" x14ac:dyDescent="0.2">
      <c r="A52" s="196" t="s">
        <v>105</v>
      </c>
      <c r="B52" s="197"/>
      <c r="C52" s="197"/>
      <c r="D52" s="197"/>
      <c r="E52" s="197"/>
      <c r="F52" s="197"/>
      <c r="G52" s="197"/>
      <c r="H52" s="198"/>
      <c r="I52" s="4">
        <v>45</v>
      </c>
      <c r="J52" s="93">
        <v>979013843</v>
      </c>
      <c r="K52" s="11">
        <v>955561051</v>
      </c>
      <c r="N52" s="89"/>
      <c r="O52" s="89"/>
    </row>
    <row r="53" spans="1:15" ht="12.75" customHeight="1" x14ac:dyDescent="0.2">
      <c r="A53" s="196" t="s">
        <v>106</v>
      </c>
      <c r="B53" s="197"/>
      <c r="C53" s="197"/>
      <c r="D53" s="197"/>
      <c r="E53" s="197"/>
      <c r="F53" s="197"/>
      <c r="G53" s="197"/>
      <c r="H53" s="198"/>
      <c r="I53" s="4">
        <v>46</v>
      </c>
      <c r="J53" s="11">
        <v>0</v>
      </c>
      <c r="K53" s="11">
        <v>0</v>
      </c>
      <c r="N53" s="89"/>
      <c r="O53" s="89"/>
    </row>
    <row r="54" spans="1:15" ht="12.75" customHeight="1" x14ac:dyDescent="0.2">
      <c r="A54" s="196" t="s">
        <v>107</v>
      </c>
      <c r="B54" s="197"/>
      <c r="C54" s="197"/>
      <c r="D54" s="197"/>
      <c r="E54" s="197"/>
      <c r="F54" s="197"/>
      <c r="G54" s="197"/>
      <c r="H54" s="198"/>
      <c r="I54" s="4">
        <v>47</v>
      </c>
      <c r="J54" s="11">
        <v>1682393</v>
      </c>
      <c r="K54" s="11">
        <v>1978518</v>
      </c>
      <c r="N54" s="89"/>
      <c r="O54" s="89"/>
    </row>
    <row r="55" spans="1:15" ht="12.75" customHeight="1" x14ac:dyDescent="0.2">
      <c r="A55" s="196" t="s">
        <v>108</v>
      </c>
      <c r="B55" s="197"/>
      <c r="C55" s="197"/>
      <c r="D55" s="197"/>
      <c r="E55" s="197"/>
      <c r="F55" s="197"/>
      <c r="G55" s="197"/>
      <c r="H55" s="198"/>
      <c r="I55" s="4">
        <v>48</v>
      </c>
      <c r="J55" s="93">
        <v>23614508</v>
      </c>
      <c r="K55" s="11">
        <v>11409046</v>
      </c>
      <c r="N55" s="89"/>
      <c r="O55" s="89"/>
    </row>
    <row r="56" spans="1:15" ht="12.75" customHeight="1" x14ac:dyDescent="0.2">
      <c r="A56" s="196" t="s">
        <v>109</v>
      </c>
      <c r="B56" s="197"/>
      <c r="C56" s="197"/>
      <c r="D56" s="197"/>
      <c r="E56" s="197"/>
      <c r="F56" s="197"/>
      <c r="G56" s="197"/>
      <c r="H56" s="198"/>
      <c r="I56" s="4">
        <v>49</v>
      </c>
      <c r="J56" s="93">
        <v>5124199.8499999996</v>
      </c>
      <c r="K56" s="11">
        <v>8232492</v>
      </c>
      <c r="N56" s="89"/>
      <c r="O56" s="89"/>
    </row>
    <row r="57" spans="1:15" ht="12.75" customHeight="1" x14ac:dyDescent="0.2">
      <c r="A57" s="196" t="s">
        <v>110</v>
      </c>
      <c r="B57" s="197"/>
      <c r="C57" s="197"/>
      <c r="D57" s="197"/>
      <c r="E57" s="197"/>
      <c r="F57" s="197"/>
      <c r="G57" s="197"/>
      <c r="H57" s="198"/>
      <c r="I57" s="4">
        <v>50</v>
      </c>
      <c r="J57" s="10">
        <f>SUM(J58:J64)</f>
        <v>6753946</v>
      </c>
      <c r="K57" s="10">
        <f>SUM(K58:K64)</f>
        <v>13388242</v>
      </c>
      <c r="N57" s="89"/>
      <c r="O57" s="89"/>
    </row>
    <row r="58" spans="1:15" ht="12.75" customHeight="1" x14ac:dyDescent="0.2">
      <c r="A58" s="196" t="s">
        <v>111</v>
      </c>
      <c r="B58" s="197"/>
      <c r="C58" s="197"/>
      <c r="D58" s="197"/>
      <c r="E58" s="197"/>
      <c r="F58" s="197"/>
      <c r="G58" s="197"/>
      <c r="H58" s="198"/>
      <c r="I58" s="4">
        <v>51</v>
      </c>
      <c r="J58" s="11">
        <v>0</v>
      </c>
      <c r="K58" s="11">
        <v>0</v>
      </c>
      <c r="N58" s="89"/>
      <c r="O58" s="89"/>
    </row>
    <row r="59" spans="1:15" ht="12.75" customHeight="1" x14ac:dyDescent="0.2">
      <c r="A59" s="196" t="s">
        <v>112</v>
      </c>
      <c r="B59" s="197"/>
      <c r="C59" s="197"/>
      <c r="D59" s="197"/>
      <c r="E59" s="197"/>
      <c r="F59" s="197"/>
      <c r="G59" s="197"/>
      <c r="H59" s="198"/>
      <c r="I59" s="4">
        <v>52</v>
      </c>
      <c r="J59" s="11">
        <v>0</v>
      </c>
      <c r="K59" s="11">
        <v>0</v>
      </c>
      <c r="N59" s="89"/>
      <c r="O59" s="89"/>
    </row>
    <row r="60" spans="1:15" ht="12.75" customHeight="1" x14ac:dyDescent="0.2">
      <c r="A60" s="196" t="s">
        <v>113</v>
      </c>
      <c r="B60" s="197"/>
      <c r="C60" s="197"/>
      <c r="D60" s="197"/>
      <c r="E60" s="197"/>
      <c r="F60" s="197"/>
      <c r="G60" s="197"/>
      <c r="H60" s="198"/>
      <c r="I60" s="4">
        <v>53</v>
      </c>
      <c r="J60" s="11">
        <v>0</v>
      </c>
      <c r="K60" s="11">
        <v>0</v>
      </c>
      <c r="N60" s="89"/>
      <c r="O60" s="89"/>
    </row>
    <row r="61" spans="1:15" ht="12.75" customHeight="1" x14ac:dyDescent="0.2">
      <c r="A61" s="196" t="s">
        <v>84</v>
      </c>
      <c r="B61" s="197"/>
      <c r="C61" s="197"/>
      <c r="D61" s="197"/>
      <c r="E61" s="197"/>
      <c r="F61" s="197"/>
      <c r="G61" s="197"/>
      <c r="H61" s="198"/>
      <c r="I61" s="4">
        <v>54</v>
      </c>
      <c r="J61" s="11">
        <v>0</v>
      </c>
      <c r="K61" s="11">
        <v>0</v>
      </c>
      <c r="N61" s="89"/>
      <c r="O61" s="89"/>
    </row>
    <row r="62" spans="1:15" ht="12.75" customHeight="1" x14ac:dyDescent="0.2">
      <c r="A62" s="196" t="s">
        <v>85</v>
      </c>
      <c r="B62" s="197"/>
      <c r="C62" s="197"/>
      <c r="D62" s="197"/>
      <c r="E62" s="197"/>
      <c r="F62" s="197"/>
      <c r="G62" s="197"/>
      <c r="H62" s="198"/>
      <c r="I62" s="4">
        <v>55</v>
      </c>
      <c r="J62" s="11">
        <v>5574691</v>
      </c>
      <c r="K62" s="11">
        <v>8429799</v>
      </c>
      <c r="N62" s="89"/>
      <c r="O62" s="89"/>
    </row>
    <row r="63" spans="1:15" ht="12.75" customHeight="1" x14ac:dyDescent="0.2">
      <c r="A63" s="196" t="s">
        <v>114</v>
      </c>
      <c r="B63" s="197"/>
      <c r="C63" s="197"/>
      <c r="D63" s="197"/>
      <c r="E63" s="197"/>
      <c r="F63" s="197"/>
      <c r="G63" s="197"/>
      <c r="H63" s="198"/>
      <c r="I63" s="4">
        <v>56</v>
      </c>
      <c r="J63" s="11">
        <v>1179255</v>
      </c>
      <c r="K63" s="11">
        <v>4958443</v>
      </c>
      <c r="N63" s="89"/>
      <c r="O63" s="89"/>
    </row>
    <row r="64" spans="1:15" ht="12.75" customHeight="1" x14ac:dyDescent="0.2">
      <c r="A64" s="196" t="s">
        <v>115</v>
      </c>
      <c r="B64" s="197"/>
      <c r="C64" s="197"/>
      <c r="D64" s="197"/>
      <c r="E64" s="197"/>
      <c r="F64" s="197"/>
      <c r="G64" s="197"/>
      <c r="H64" s="198"/>
      <c r="I64" s="4">
        <v>57</v>
      </c>
      <c r="J64" s="11">
        <v>0</v>
      </c>
      <c r="K64" s="11">
        <v>0</v>
      </c>
      <c r="N64" s="89"/>
      <c r="O64" s="89"/>
    </row>
    <row r="65" spans="1:15" ht="12.75" customHeight="1" x14ac:dyDescent="0.2">
      <c r="A65" s="196" t="s">
        <v>116</v>
      </c>
      <c r="B65" s="197"/>
      <c r="C65" s="197"/>
      <c r="D65" s="197"/>
      <c r="E65" s="197"/>
      <c r="F65" s="197"/>
      <c r="G65" s="197"/>
      <c r="H65" s="198"/>
      <c r="I65" s="4">
        <v>58</v>
      </c>
      <c r="J65" s="11">
        <v>179461027.75999999</v>
      </c>
      <c r="K65" s="11">
        <v>200624841</v>
      </c>
      <c r="N65" s="89"/>
      <c r="O65" s="89"/>
    </row>
    <row r="66" spans="1:15" ht="12.75" customHeight="1" x14ac:dyDescent="0.2">
      <c r="A66" s="199" t="s">
        <v>117</v>
      </c>
      <c r="B66" s="200"/>
      <c r="C66" s="200"/>
      <c r="D66" s="200"/>
      <c r="E66" s="200"/>
      <c r="F66" s="200"/>
      <c r="G66" s="200"/>
      <c r="H66" s="201"/>
      <c r="I66" s="4">
        <v>59</v>
      </c>
      <c r="J66" s="11">
        <v>16774405</v>
      </c>
      <c r="K66" s="11">
        <v>13398559</v>
      </c>
      <c r="N66" s="89"/>
      <c r="O66" s="89"/>
    </row>
    <row r="67" spans="1:15" ht="12.75" customHeight="1" x14ac:dyDescent="0.2">
      <c r="A67" s="199" t="s">
        <v>118</v>
      </c>
      <c r="B67" s="200"/>
      <c r="C67" s="200"/>
      <c r="D67" s="200"/>
      <c r="E67" s="200"/>
      <c r="F67" s="200"/>
      <c r="G67" s="200"/>
      <c r="H67" s="201"/>
      <c r="I67" s="4">
        <v>60</v>
      </c>
      <c r="J67" s="10">
        <f>J8+J9+J41+J66</f>
        <v>3458156504.6099997</v>
      </c>
      <c r="K67" s="10">
        <f>K8+K9+K41+K66</f>
        <v>3524164906</v>
      </c>
      <c r="N67" s="89"/>
      <c r="O67" s="89"/>
    </row>
    <row r="68" spans="1:15" ht="12.75" customHeight="1" thickBot="1" x14ac:dyDescent="0.25">
      <c r="A68" s="221" t="s">
        <v>119</v>
      </c>
      <c r="B68" s="222"/>
      <c r="C68" s="222"/>
      <c r="D68" s="222"/>
      <c r="E68" s="222"/>
      <c r="F68" s="222"/>
      <c r="G68" s="222"/>
      <c r="H68" s="223"/>
      <c r="I68" s="7">
        <v>61</v>
      </c>
      <c r="J68" s="131">
        <v>940027349</v>
      </c>
      <c r="K68" s="131">
        <v>1284270813</v>
      </c>
      <c r="N68" s="89"/>
      <c r="O68" s="89"/>
    </row>
    <row r="69" spans="1:15" ht="12.75" customHeight="1" x14ac:dyDescent="0.2">
      <c r="A69" s="207" t="s">
        <v>120</v>
      </c>
      <c r="B69" s="224"/>
      <c r="C69" s="224"/>
      <c r="D69" s="224"/>
      <c r="E69" s="224"/>
      <c r="F69" s="224"/>
      <c r="G69" s="224"/>
      <c r="H69" s="224"/>
      <c r="I69" s="224"/>
      <c r="J69" s="224"/>
      <c r="K69" s="225"/>
      <c r="N69" s="89"/>
      <c r="O69" s="89"/>
    </row>
    <row r="70" spans="1:15" ht="12.75" customHeight="1" x14ac:dyDescent="0.2">
      <c r="A70" s="211" t="s">
        <v>121</v>
      </c>
      <c r="B70" s="212"/>
      <c r="C70" s="212"/>
      <c r="D70" s="212"/>
      <c r="E70" s="212"/>
      <c r="F70" s="212"/>
      <c r="G70" s="212"/>
      <c r="H70" s="226"/>
      <c r="I70" s="6">
        <v>62</v>
      </c>
      <c r="J70" s="132">
        <f>J71+J72+J73+J79+J80+J83+J86</f>
        <v>1691388136</v>
      </c>
      <c r="K70" s="14">
        <f>K71+K72+K73+K79+K80+K83+K86</f>
        <v>1714893895</v>
      </c>
      <c r="N70" s="89"/>
      <c r="O70" s="89"/>
    </row>
    <row r="71" spans="1:15" ht="12.75" customHeight="1" x14ac:dyDescent="0.2">
      <c r="A71" s="196" t="s">
        <v>122</v>
      </c>
      <c r="B71" s="197"/>
      <c r="C71" s="197"/>
      <c r="D71" s="197"/>
      <c r="E71" s="197"/>
      <c r="F71" s="197"/>
      <c r="G71" s="197"/>
      <c r="H71" s="198"/>
      <c r="I71" s="4">
        <v>63</v>
      </c>
      <c r="J71" s="93">
        <v>1084000600</v>
      </c>
      <c r="K71" s="93">
        <v>1084000600</v>
      </c>
      <c r="N71" s="89"/>
      <c r="O71" s="89"/>
    </row>
    <row r="72" spans="1:15" ht="12.75" customHeight="1" x14ac:dyDescent="0.2">
      <c r="A72" s="196" t="s">
        <v>123</v>
      </c>
      <c r="B72" s="197"/>
      <c r="C72" s="197"/>
      <c r="D72" s="197"/>
      <c r="E72" s="197"/>
      <c r="F72" s="197"/>
      <c r="G72" s="197"/>
      <c r="H72" s="198"/>
      <c r="I72" s="4">
        <v>64</v>
      </c>
      <c r="J72" s="11">
        <v>45931894</v>
      </c>
      <c r="K72" s="93">
        <v>45931894</v>
      </c>
      <c r="N72" s="89"/>
      <c r="O72" s="89"/>
    </row>
    <row r="73" spans="1:15" ht="12.75" customHeight="1" x14ac:dyDescent="0.2">
      <c r="A73" s="196" t="s">
        <v>124</v>
      </c>
      <c r="B73" s="197"/>
      <c r="C73" s="197"/>
      <c r="D73" s="197"/>
      <c r="E73" s="197"/>
      <c r="F73" s="197"/>
      <c r="G73" s="197"/>
      <c r="H73" s="198"/>
      <c r="I73" s="4">
        <v>65</v>
      </c>
      <c r="J73" s="10">
        <f>J74+J75-J76+J77+J78</f>
        <v>181715439</v>
      </c>
      <c r="K73" s="10">
        <f>K74+K75-K76+K77+K78</f>
        <v>187353490</v>
      </c>
      <c r="N73" s="89"/>
      <c r="O73" s="89"/>
    </row>
    <row r="74" spans="1:15" ht="12.75" customHeight="1" x14ac:dyDescent="0.2">
      <c r="A74" s="196" t="s">
        <v>125</v>
      </c>
      <c r="B74" s="197"/>
      <c r="C74" s="197"/>
      <c r="D74" s="197"/>
      <c r="E74" s="197"/>
      <c r="F74" s="197"/>
      <c r="G74" s="197"/>
      <c r="H74" s="198"/>
      <c r="I74" s="4">
        <v>66</v>
      </c>
      <c r="J74" s="11">
        <v>11474469</v>
      </c>
      <c r="K74" s="93">
        <v>13974469</v>
      </c>
      <c r="N74" s="89"/>
      <c r="O74" s="89"/>
    </row>
    <row r="75" spans="1:15" ht="12.75" customHeight="1" x14ac:dyDescent="0.2">
      <c r="A75" s="196" t="s">
        <v>126</v>
      </c>
      <c r="B75" s="197"/>
      <c r="C75" s="197"/>
      <c r="D75" s="197"/>
      <c r="E75" s="197"/>
      <c r="F75" s="197"/>
      <c r="G75" s="197"/>
      <c r="H75" s="198"/>
      <c r="I75" s="4">
        <v>67</v>
      </c>
      <c r="J75" s="11">
        <v>21761692</v>
      </c>
      <c r="K75" s="93">
        <v>21761692</v>
      </c>
      <c r="N75" s="89"/>
      <c r="O75" s="89"/>
    </row>
    <row r="76" spans="1:15" ht="12.75" customHeight="1" x14ac:dyDescent="0.2">
      <c r="A76" s="196" t="s">
        <v>127</v>
      </c>
      <c r="B76" s="197"/>
      <c r="C76" s="197"/>
      <c r="D76" s="197"/>
      <c r="E76" s="197"/>
      <c r="F76" s="197"/>
      <c r="G76" s="197"/>
      <c r="H76" s="198"/>
      <c r="I76" s="4">
        <v>68</v>
      </c>
      <c r="J76" s="11">
        <v>67604502</v>
      </c>
      <c r="K76" s="93">
        <v>67604502</v>
      </c>
      <c r="N76" s="89"/>
      <c r="O76" s="89"/>
    </row>
    <row r="77" spans="1:15" ht="12.75" customHeight="1" x14ac:dyDescent="0.2">
      <c r="A77" s="196" t="s">
        <v>128</v>
      </c>
      <c r="B77" s="197"/>
      <c r="C77" s="197"/>
      <c r="D77" s="197"/>
      <c r="E77" s="197"/>
      <c r="F77" s="197"/>
      <c r="G77" s="197"/>
      <c r="H77" s="198"/>
      <c r="I77" s="4">
        <v>69</v>
      </c>
      <c r="J77" s="11">
        <v>39293993</v>
      </c>
      <c r="K77" s="93">
        <v>43955858</v>
      </c>
      <c r="N77" s="89"/>
      <c r="O77" s="89"/>
    </row>
    <row r="78" spans="1:15" ht="12.75" customHeight="1" x14ac:dyDescent="0.2">
      <c r="A78" s="196" t="s">
        <v>129</v>
      </c>
      <c r="B78" s="197"/>
      <c r="C78" s="197"/>
      <c r="D78" s="197"/>
      <c r="E78" s="197"/>
      <c r="F78" s="197"/>
      <c r="G78" s="197"/>
      <c r="H78" s="198"/>
      <c r="I78" s="4">
        <v>70</v>
      </c>
      <c r="J78" s="93">
        <v>176789787</v>
      </c>
      <c r="K78" s="93">
        <v>175265973</v>
      </c>
      <c r="N78" s="89"/>
      <c r="O78" s="89"/>
    </row>
    <row r="79" spans="1:15" ht="12.75" customHeight="1" x14ac:dyDescent="0.2">
      <c r="A79" s="196" t="s">
        <v>130</v>
      </c>
      <c r="B79" s="197"/>
      <c r="C79" s="197"/>
      <c r="D79" s="197"/>
      <c r="E79" s="197"/>
      <c r="F79" s="197"/>
      <c r="G79" s="197"/>
      <c r="H79" s="198"/>
      <c r="I79" s="4">
        <v>71</v>
      </c>
      <c r="J79" s="11">
        <v>0</v>
      </c>
      <c r="K79" s="11">
        <v>0</v>
      </c>
      <c r="N79" s="89"/>
      <c r="O79" s="89"/>
    </row>
    <row r="80" spans="1:15" ht="12.75" customHeight="1" x14ac:dyDescent="0.2">
      <c r="A80" s="196" t="s">
        <v>131</v>
      </c>
      <c r="B80" s="197"/>
      <c r="C80" s="197"/>
      <c r="D80" s="197"/>
      <c r="E80" s="197"/>
      <c r="F80" s="197"/>
      <c r="G80" s="197"/>
      <c r="H80" s="198"/>
      <c r="I80" s="4">
        <v>72</v>
      </c>
      <c r="J80" s="10">
        <f>J81-J82</f>
        <v>279099580</v>
      </c>
      <c r="K80" s="10">
        <f>K81-K82</f>
        <v>338538484</v>
      </c>
      <c r="N80" s="89"/>
      <c r="O80" s="89"/>
    </row>
    <row r="81" spans="1:15" ht="12.75" customHeight="1" x14ac:dyDescent="0.2">
      <c r="A81" s="218" t="s">
        <v>132</v>
      </c>
      <c r="B81" s="219"/>
      <c r="C81" s="219"/>
      <c r="D81" s="219"/>
      <c r="E81" s="219"/>
      <c r="F81" s="219"/>
      <c r="G81" s="219"/>
      <c r="H81" s="220"/>
      <c r="I81" s="4">
        <v>73</v>
      </c>
      <c r="J81" s="11">
        <v>279099580</v>
      </c>
      <c r="K81" s="11">
        <v>338538484</v>
      </c>
      <c r="N81" s="89"/>
      <c r="O81" s="89"/>
    </row>
    <row r="82" spans="1:15" ht="12.75" customHeight="1" x14ac:dyDescent="0.2">
      <c r="A82" s="218" t="s">
        <v>133</v>
      </c>
      <c r="B82" s="219"/>
      <c r="C82" s="219"/>
      <c r="D82" s="219"/>
      <c r="E82" s="219"/>
      <c r="F82" s="219"/>
      <c r="G82" s="219"/>
      <c r="H82" s="220"/>
      <c r="I82" s="4">
        <v>74</v>
      </c>
      <c r="J82" s="11">
        <v>0</v>
      </c>
      <c r="K82" s="11">
        <v>0</v>
      </c>
      <c r="N82" s="89"/>
      <c r="O82" s="89"/>
    </row>
    <row r="83" spans="1:15" ht="12.75" customHeight="1" x14ac:dyDescent="0.2">
      <c r="A83" s="196" t="s">
        <v>134</v>
      </c>
      <c r="B83" s="197"/>
      <c r="C83" s="197"/>
      <c r="D83" s="197"/>
      <c r="E83" s="197"/>
      <c r="F83" s="197"/>
      <c r="G83" s="197"/>
      <c r="H83" s="198"/>
      <c r="I83" s="4">
        <v>75</v>
      </c>
      <c r="J83" s="10">
        <f>J84-J85</f>
        <v>66600774</v>
      </c>
      <c r="K83" s="10">
        <f>K84-K85</f>
        <v>23913415</v>
      </c>
      <c r="N83" s="89"/>
      <c r="O83" s="89"/>
    </row>
    <row r="84" spans="1:15" ht="12.75" customHeight="1" x14ac:dyDescent="0.2">
      <c r="A84" s="218" t="s">
        <v>135</v>
      </c>
      <c r="B84" s="219"/>
      <c r="C84" s="219"/>
      <c r="D84" s="219"/>
      <c r="E84" s="219"/>
      <c r="F84" s="219"/>
      <c r="G84" s="219"/>
      <c r="H84" s="220"/>
      <c r="I84" s="4">
        <v>76</v>
      </c>
      <c r="J84" s="11">
        <v>66600774</v>
      </c>
      <c r="K84" s="11">
        <v>23913415</v>
      </c>
      <c r="N84" s="89"/>
      <c r="O84" s="89"/>
    </row>
    <row r="85" spans="1:15" ht="12.75" customHeight="1" x14ac:dyDescent="0.2">
      <c r="A85" s="218" t="s">
        <v>136</v>
      </c>
      <c r="B85" s="219"/>
      <c r="C85" s="219"/>
      <c r="D85" s="219"/>
      <c r="E85" s="219"/>
      <c r="F85" s="219"/>
      <c r="G85" s="219"/>
      <c r="H85" s="220"/>
      <c r="I85" s="4">
        <v>77</v>
      </c>
      <c r="J85" s="11">
        <v>0</v>
      </c>
      <c r="K85" s="11">
        <v>0</v>
      </c>
      <c r="N85" s="89"/>
      <c r="O85" s="89"/>
    </row>
    <row r="86" spans="1:15" ht="12.75" customHeight="1" x14ac:dyDescent="0.2">
      <c r="A86" s="196" t="s">
        <v>137</v>
      </c>
      <c r="B86" s="197"/>
      <c r="C86" s="197"/>
      <c r="D86" s="197"/>
      <c r="E86" s="197"/>
      <c r="F86" s="197"/>
      <c r="G86" s="197"/>
      <c r="H86" s="198"/>
      <c r="I86" s="4">
        <v>78</v>
      </c>
      <c r="J86" s="11">
        <v>34039849</v>
      </c>
      <c r="K86" s="11">
        <v>35156012</v>
      </c>
      <c r="N86" s="89"/>
      <c r="O86" s="89"/>
    </row>
    <row r="87" spans="1:15" ht="12.75" customHeight="1" x14ac:dyDescent="0.2">
      <c r="A87" s="199" t="s">
        <v>138</v>
      </c>
      <c r="B87" s="200"/>
      <c r="C87" s="200"/>
      <c r="D87" s="200"/>
      <c r="E87" s="200"/>
      <c r="F87" s="200"/>
      <c r="G87" s="200"/>
      <c r="H87" s="201"/>
      <c r="I87" s="4">
        <v>79</v>
      </c>
      <c r="J87" s="10">
        <f>SUM(J88:J90)</f>
        <v>49279968</v>
      </c>
      <c r="K87" s="10">
        <f>SUM(K88:K90)</f>
        <v>47908085</v>
      </c>
      <c r="N87" s="89"/>
      <c r="O87" s="89"/>
    </row>
    <row r="88" spans="1:15" ht="12.75" customHeight="1" x14ac:dyDescent="0.2">
      <c r="A88" s="196" t="s">
        <v>139</v>
      </c>
      <c r="B88" s="197"/>
      <c r="C88" s="197"/>
      <c r="D88" s="197"/>
      <c r="E88" s="197"/>
      <c r="F88" s="197"/>
      <c r="G88" s="197"/>
      <c r="H88" s="198"/>
      <c r="I88" s="4">
        <v>80</v>
      </c>
      <c r="J88" s="93">
        <v>24349842</v>
      </c>
      <c r="K88" s="11">
        <v>24072799</v>
      </c>
      <c r="N88" s="89"/>
      <c r="O88" s="89"/>
    </row>
    <row r="89" spans="1:15" ht="12.75" customHeight="1" x14ac:dyDescent="0.2">
      <c r="A89" s="196" t="s">
        <v>140</v>
      </c>
      <c r="B89" s="197"/>
      <c r="C89" s="197"/>
      <c r="D89" s="197"/>
      <c r="E89" s="197"/>
      <c r="F89" s="197"/>
      <c r="G89" s="197"/>
      <c r="H89" s="198"/>
      <c r="I89" s="4">
        <v>81</v>
      </c>
      <c r="J89" s="11">
        <v>0</v>
      </c>
      <c r="K89" s="11">
        <v>0</v>
      </c>
      <c r="N89" s="89"/>
      <c r="O89" s="89"/>
    </row>
    <row r="90" spans="1:15" ht="12.75" customHeight="1" x14ac:dyDescent="0.2">
      <c r="A90" s="196" t="s">
        <v>141</v>
      </c>
      <c r="B90" s="197"/>
      <c r="C90" s="197"/>
      <c r="D90" s="197"/>
      <c r="E90" s="197"/>
      <c r="F90" s="197"/>
      <c r="G90" s="197"/>
      <c r="H90" s="198"/>
      <c r="I90" s="4">
        <v>82</v>
      </c>
      <c r="J90" s="93">
        <v>24930126</v>
      </c>
      <c r="K90" s="11">
        <v>23835286</v>
      </c>
      <c r="N90" s="89"/>
      <c r="O90" s="89"/>
    </row>
    <row r="91" spans="1:15" ht="12.75" customHeight="1" x14ac:dyDescent="0.2">
      <c r="A91" s="199" t="s">
        <v>142</v>
      </c>
      <c r="B91" s="200"/>
      <c r="C91" s="200"/>
      <c r="D91" s="200"/>
      <c r="E91" s="200"/>
      <c r="F91" s="200"/>
      <c r="G91" s="200"/>
      <c r="H91" s="201"/>
      <c r="I91" s="4">
        <v>83</v>
      </c>
      <c r="J91" s="10">
        <f>SUM(J92:J100)</f>
        <v>578448370</v>
      </c>
      <c r="K91" s="10">
        <f>SUM(K92:K100)</f>
        <v>798255119</v>
      </c>
      <c r="N91" s="89"/>
      <c r="O91" s="89"/>
    </row>
    <row r="92" spans="1:15" ht="12.75" customHeight="1" x14ac:dyDescent="0.2">
      <c r="A92" s="196" t="s">
        <v>143</v>
      </c>
      <c r="B92" s="197"/>
      <c r="C92" s="197"/>
      <c r="D92" s="197"/>
      <c r="E92" s="197"/>
      <c r="F92" s="197"/>
      <c r="G92" s="197"/>
      <c r="H92" s="198"/>
      <c r="I92" s="4">
        <v>84</v>
      </c>
      <c r="J92" s="11">
        <v>0</v>
      </c>
      <c r="K92" s="11">
        <v>0</v>
      </c>
      <c r="N92" s="89"/>
      <c r="O92" s="89"/>
    </row>
    <row r="93" spans="1:15" ht="12.75" customHeight="1" x14ac:dyDescent="0.2">
      <c r="A93" s="196" t="s">
        <v>144</v>
      </c>
      <c r="B93" s="197"/>
      <c r="C93" s="197"/>
      <c r="D93" s="197"/>
      <c r="E93" s="197"/>
      <c r="F93" s="197"/>
      <c r="G93" s="197"/>
      <c r="H93" s="198"/>
      <c r="I93" s="4">
        <v>85</v>
      </c>
      <c r="J93" s="11">
        <v>0</v>
      </c>
      <c r="K93" s="11">
        <v>0</v>
      </c>
      <c r="N93" s="89"/>
      <c r="O93" s="89"/>
    </row>
    <row r="94" spans="1:15" ht="12.75" customHeight="1" x14ac:dyDescent="0.2">
      <c r="A94" s="196" t="s">
        <v>145</v>
      </c>
      <c r="B94" s="197"/>
      <c r="C94" s="197"/>
      <c r="D94" s="197"/>
      <c r="E94" s="197"/>
      <c r="F94" s="197"/>
      <c r="G94" s="197"/>
      <c r="H94" s="198"/>
      <c r="I94" s="4">
        <v>86</v>
      </c>
      <c r="J94" s="11">
        <v>572871848</v>
      </c>
      <c r="K94" s="11">
        <v>792900504</v>
      </c>
      <c r="N94" s="89"/>
      <c r="O94" s="89"/>
    </row>
    <row r="95" spans="1:15" ht="12.75" customHeight="1" x14ac:dyDescent="0.2">
      <c r="A95" s="196" t="s">
        <v>146</v>
      </c>
      <c r="B95" s="197"/>
      <c r="C95" s="197"/>
      <c r="D95" s="197"/>
      <c r="E95" s="197"/>
      <c r="F95" s="197"/>
      <c r="G95" s="197"/>
      <c r="H95" s="198"/>
      <c r="I95" s="4">
        <v>87</v>
      </c>
      <c r="J95" s="11">
        <v>0</v>
      </c>
      <c r="K95" s="11">
        <v>0</v>
      </c>
      <c r="N95" s="89"/>
      <c r="O95" s="89"/>
    </row>
    <row r="96" spans="1:15" ht="12.75" customHeight="1" x14ac:dyDescent="0.2">
      <c r="A96" s="196" t="s">
        <v>147</v>
      </c>
      <c r="B96" s="197"/>
      <c r="C96" s="197"/>
      <c r="D96" s="197"/>
      <c r="E96" s="197"/>
      <c r="F96" s="197"/>
      <c r="G96" s="197"/>
      <c r="H96" s="198"/>
      <c r="I96" s="4">
        <v>88</v>
      </c>
      <c r="J96" s="11">
        <v>0</v>
      </c>
      <c r="K96" s="11">
        <v>0</v>
      </c>
      <c r="N96" s="89"/>
      <c r="O96" s="89"/>
    </row>
    <row r="97" spans="1:15" ht="12.75" customHeight="1" x14ac:dyDescent="0.2">
      <c r="A97" s="196" t="s">
        <v>148</v>
      </c>
      <c r="B97" s="197"/>
      <c r="C97" s="197"/>
      <c r="D97" s="197"/>
      <c r="E97" s="197"/>
      <c r="F97" s="197"/>
      <c r="G97" s="197"/>
      <c r="H97" s="198"/>
      <c r="I97" s="4">
        <v>89</v>
      </c>
      <c r="J97" s="11">
        <v>0</v>
      </c>
      <c r="K97" s="11">
        <v>0</v>
      </c>
      <c r="N97" s="89"/>
      <c r="O97" s="89"/>
    </row>
    <row r="98" spans="1:15" ht="12.75" customHeight="1" x14ac:dyDescent="0.2">
      <c r="A98" s="196" t="s">
        <v>149</v>
      </c>
      <c r="B98" s="197"/>
      <c r="C98" s="197"/>
      <c r="D98" s="197"/>
      <c r="E98" s="197"/>
      <c r="F98" s="197"/>
      <c r="G98" s="197"/>
      <c r="H98" s="198"/>
      <c r="I98" s="4">
        <v>90</v>
      </c>
      <c r="J98" s="11">
        <v>0</v>
      </c>
      <c r="K98" s="11">
        <v>0</v>
      </c>
      <c r="N98" s="89"/>
      <c r="O98" s="89"/>
    </row>
    <row r="99" spans="1:15" ht="12.75" customHeight="1" x14ac:dyDescent="0.2">
      <c r="A99" s="196" t="s">
        <v>150</v>
      </c>
      <c r="B99" s="197"/>
      <c r="C99" s="197"/>
      <c r="D99" s="197"/>
      <c r="E99" s="197"/>
      <c r="F99" s="197"/>
      <c r="G99" s="197"/>
      <c r="H99" s="198"/>
      <c r="I99" s="4">
        <v>91</v>
      </c>
      <c r="J99" s="11">
        <v>0</v>
      </c>
      <c r="K99" s="11">
        <v>0</v>
      </c>
      <c r="N99" s="89"/>
      <c r="O99" s="89"/>
    </row>
    <row r="100" spans="1:15" ht="12.75" customHeight="1" x14ac:dyDescent="0.2">
      <c r="A100" s="196" t="s">
        <v>151</v>
      </c>
      <c r="B100" s="197"/>
      <c r="C100" s="197"/>
      <c r="D100" s="197"/>
      <c r="E100" s="197"/>
      <c r="F100" s="197"/>
      <c r="G100" s="197"/>
      <c r="H100" s="198"/>
      <c r="I100" s="4">
        <v>92</v>
      </c>
      <c r="J100" s="11">
        <v>5576522</v>
      </c>
      <c r="K100" s="11">
        <v>5354615</v>
      </c>
      <c r="N100" s="89"/>
      <c r="O100" s="89"/>
    </row>
    <row r="101" spans="1:15" ht="12.75" customHeight="1" x14ac:dyDescent="0.2">
      <c r="A101" s="199" t="s">
        <v>152</v>
      </c>
      <c r="B101" s="200"/>
      <c r="C101" s="200"/>
      <c r="D101" s="200"/>
      <c r="E101" s="200"/>
      <c r="F101" s="200"/>
      <c r="G101" s="200"/>
      <c r="H101" s="201"/>
      <c r="I101" s="4">
        <v>93</v>
      </c>
      <c r="J101" s="10">
        <f>SUM(J102:J113)</f>
        <v>1041986074</v>
      </c>
      <c r="K101" s="10">
        <f>SUM(K102:K113)</f>
        <v>857571557</v>
      </c>
      <c r="N101" s="89"/>
      <c r="O101" s="89"/>
    </row>
    <row r="102" spans="1:15" ht="12.75" customHeight="1" x14ac:dyDescent="0.2">
      <c r="A102" s="196" t="s">
        <v>143</v>
      </c>
      <c r="B102" s="197"/>
      <c r="C102" s="197"/>
      <c r="D102" s="197"/>
      <c r="E102" s="197"/>
      <c r="F102" s="197"/>
      <c r="G102" s="197"/>
      <c r="H102" s="198"/>
      <c r="I102" s="4">
        <v>94</v>
      </c>
      <c r="J102" s="11">
        <v>0</v>
      </c>
      <c r="K102" s="11">
        <v>0</v>
      </c>
      <c r="N102" s="89"/>
      <c r="O102" s="89"/>
    </row>
    <row r="103" spans="1:15" ht="12.75" customHeight="1" x14ac:dyDescent="0.2">
      <c r="A103" s="196" t="s">
        <v>144</v>
      </c>
      <c r="B103" s="197"/>
      <c r="C103" s="197"/>
      <c r="D103" s="197"/>
      <c r="E103" s="197"/>
      <c r="F103" s="197"/>
      <c r="G103" s="197"/>
      <c r="H103" s="198"/>
      <c r="I103" s="4">
        <v>95</v>
      </c>
      <c r="J103" s="11">
        <v>0</v>
      </c>
      <c r="K103" s="11">
        <v>0</v>
      </c>
      <c r="N103" s="89"/>
      <c r="O103" s="89"/>
    </row>
    <row r="104" spans="1:15" ht="12.75" customHeight="1" x14ac:dyDescent="0.2">
      <c r="A104" s="196" t="s">
        <v>145</v>
      </c>
      <c r="B104" s="197"/>
      <c r="C104" s="197"/>
      <c r="D104" s="197"/>
      <c r="E104" s="197"/>
      <c r="F104" s="197"/>
      <c r="G104" s="197"/>
      <c r="H104" s="198"/>
      <c r="I104" s="4">
        <v>96</v>
      </c>
      <c r="J104" s="11">
        <v>499511380</v>
      </c>
      <c r="K104" s="11">
        <v>343163345</v>
      </c>
      <c r="N104" s="89"/>
      <c r="O104" s="89"/>
    </row>
    <row r="105" spans="1:15" ht="12.75" customHeight="1" x14ac:dyDescent="0.2">
      <c r="A105" s="196" t="s">
        <v>146</v>
      </c>
      <c r="B105" s="197"/>
      <c r="C105" s="197"/>
      <c r="D105" s="197"/>
      <c r="E105" s="197"/>
      <c r="F105" s="197"/>
      <c r="G105" s="197"/>
      <c r="H105" s="198"/>
      <c r="I105" s="4">
        <v>97</v>
      </c>
      <c r="J105" s="11">
        <v>1719050</v>
      </c>
      <c r="K105" s="11">
        <v>342875</v>
      </c>
      <c r="N105" s="89"/>
      <c r="O105" s="89"/>
    </row>
    <row r="106" spans="1:15" ht="12.75" customHeight="1" x14ac:dyDescent="0.2">
      <c r="A106" s="196" t="s">
        <v>147</v>
      </c>
      <c r="B106" s="197"/>
      <c r="C106" s="197"/>
      <c r="D106" s="197"/>
      <c r="E106" s="197"/>
      <c r="F106" s="197"/>
      <c r="G106" s="197"/>
      <c r="H106" s="198"/>
      <c r="I106" s="4">
        <v>98</v>
      </c>
      <c r="J106" s="11">
        <v>467521148</v>
      </c>
      <c r="K106" s="11">
        <v>411349584</v>
      </c>
      <c r="N106" s="89"/>
      <c r="O106" s="89"/>
    </row>
    <row r="107" spans="1:15" ht="12.75" customHeight="1" x14ac:dyDescent="0.2">
      <c r="A107" s="196" t="s">
        <v>148</v>
      </c>
      <c r="B107" s="197"/>
      <c r="C107" s="197"/>
      <c r="D107" s="197"/>
      <c r="E107" s="197"/>
      <c r="F107" s="197"/>
      <c r="G107" s="197"/>
      <c r="H107" s="198"/>
      <c r="I107" s="4">
        <v>99</v>
      </c>
      <c r="J107" s="11">
        <v>0</v>
      </c>
      <c r="K107" s="11">
        <v>0</v>
      </c>
      <c r="N107" s="89"/>
      <c r="O107" s="89"/>
    </row>
    <row r="108" spans="1:15" ht="12.75" customHeight="1" x14ac:dyDescent="0.2">
      <c r="A108" s="196" t="s">
        <v>149</v>
      </c>
      <c r="B108" s="197"/>
      <c r="C108" s="197"/>
      <c r="D108" s="197"/>
      <c r="E108" s="197"/>
      <c r="F108" s="197"/>
      <c r="G108" s="197"/>
      <c r="H108" s="198"/>
      <c r="I108" s="4">
        <v>100</v>
      </c>
      <c r="J108" s="11">
        <v>0</v>
      </c>
      <c r="K108" s="11">
        <v>0</v>
      </c>
      <c r="N108" s="89"/>
      <c r="O108" s="89"/>
    </row>
    <row r="109" spans="1:15" ht="12.75" customHeight="1" x14ac:dyDescent="0.2">
      <c r="A109" s="196" t="s">
        <v>153</v>
      </c>
      <c r="B109" s="197"/>
      <c r="C109" s="197"/>
      <c r="D109" s="197"/>
      <c r="E109" s="197"/>
      <c r="F109" s="197"/>
      <c r="G109" s="197"/>
      <c r="H109" s="198"/>
      <c r="I109" s="4">
        <v>101</v>
      </c>
      <c r="J109" s="11">
        <v>54520705</v>
      </c>
      <c r="K109" s="11">
        <v>59334103</v>
      </c>
      <c r="N109" s="89"/>
      <c r="O109" s="89"/>
    </row>
    <row r="110" spans="1:15" ht="12.75" customHeight="1" x14ac:dyDescent="0.2">
      <c r="A110" s="196" t="s">
        <v>154</v>
      </c>
      <c r="B110" s="197"/>
      <c r="C110" s="197"/>
      <c r="D110" s="197"/>
      <c r="E110" s="197"/>
      <c r="F110" s="197"/>
      <c r="G110" s="197"/>
      <c r="H110" s="198"/>
      <c r="I110" s="4">
        <v>102</v>
      </c>
      <c r="J110" s="93">
        <v>13808302</v>
      </c>
      <c r="K110" s="11">
        <v>33164222</v>
      </c>
      <c r="N110" s="89"/>
      <c r="O110" s="89"/>
    </row>
    <row r="111" spans="1:15" ht="12.75" customHeight="1" x14ac:dyDescent="0.2">
      <c r="A111" s="196" t="s">
        <v>155</v>
      </c>
      <c r="B111" s="197"/>
      <c r="C111" s="197"/>
      <c r="D111" s="197"/>
      <c r="E111" s="197"/>
      <c r="F111" s="197"/>
      <c r="G111" s="197"/>
      <c r="H111" s="198"/>
      <c r="I111" s="4">
        <v>103</v>
      </c>
      <c r="J111" s="11">
        <v>681138</v>
      </c>
      <c r="K111" s="11">
        <v>679368</v>
      </c>
      <c r="N111" s="89"/>
      <c r="O111" s="89"/>
    </row>
    <row r="112" spans="1:15" ht="12.75" customHeight="1" x14ac:dyDescent="0.2">
      <c r="A112" s="196" t="s">
        <v>156</v>
      </c>
      <c r="B112" s="197"/>
      <c r="C112" s="197"/>
      <c r="D112" s="197"/>
      <c r="E112" s="197"/>
      <c r="F112" s="197"/>
      <c r="G112" s="197"/>
      <c r="H112" s="198"/>
      <c r="I112" s="4">
        <v>104</v>
      </c>
      <c r="J112" s="11">
        <v>0</v>
      </c>
      <c r="K112" s="11">
        <v>0</v>
      </c>
      <c r="N112" s="89"/>
      <c r="O112" s="89"/>
    </row>
    <row r="113" spans="1:15" ht="12.75" customHeight="1" x14ac:dyDescent="0.2">
      <c r="A113" s="196" t="s">
        <v>157</v>
      </c>
      <c r="B113" s="197"/>
      <c r="C113" s="197"/>
      <c r="D113" s="197"/>
      <c r="E113" s="197"/>
      <c r="F113" s="197"/>
      <c r="G113" s="197"/>
      <c r="H113" s="198"/>
      <c r="I113" s="4">
        <v>105</v>
      </c>
      <c r="J113" s="11">
        <v>4224351</v>
      </c>
      <c r="K113" s="11">
        <v>9538060</v>
      </c>
      <c r="N113" s="89"/>
      <c r="O113" s="89"/>
    </row>
    <row r="114" spans="1:15" ht="12.75" customHeight="1" x14ac:dyDescent="0.2">
      <c r="A114" s="199" t="s">
        <v>158</v>
      </c>
      <c r="B114" s="200"/>
      <c r="C114" s="200"/>
      <c r="D114" s="200"/>
      <c r="E114" s="200"/>
      <c r="F114" s="200"/>
      <c r="G114" s="200"/>
      <c r="H114" s="201"/>
      <c r="I114" s="4">
        <v>106</v>
      </c>
      <c r="J114" s="11">
        <v>97053957</v>
      </c>
      <c r="K114" s="11">
        <v>105536250</v>
      </c>
      <c r="N114" s="89"/>
      <c r="O114" s="89"/>
    </row>
    <row r="115" spans="1:15" ht="12.75" customHeight="1" x14ac:dyDescent="0.2">
      <c r="A115" s="199" t="s">
        <v>159</v>
      </c>
      <c r="B115" s="200"/>
      <c r="C115" s="200"/>
      <c r="D115" s="200"/>
      <c r="E115" s="200"/>
      <c r="F115" s="200"/>
      <c r="G115" s="200"/>
      <c r="H115" s="201"/>
      <c r="I115" s="4">
        <v>107</v>
      </c>
      <c r="J115" s="10">
        <f>J70+J87+J91+J101+J114</f>
        <v>3458156505</v>
      </c>
      <c r="K115" s="10">
        <f>K70+K87+K91+K101+K114</f>
        <v>3524164906</v>
      </c>
      <c r="N115" s="89"/>
      <c r="O115" s="89"/>
    </row>
    <row r="116" spans="1:15" ht="12.75" customHeight="1" x14ac:dyDescent="0.2">
      <c r="A116" s="204" t="s">
        <v>160</v>
      </c>
      <c r="B116" s="205"/>
      <c r="C116" s="205"/>
      <c r="D116" s="205"/>
      <c r="E116" s="205"/>
      <c r="F116" s="205"/>
      <c r="G116" s="205"/>
      <c r="H116" s="206"/>
      <c r="I116" s="5">
        <v>108</v>
      </c>
      <c r="J116" s="94">
        <v>940027349</v>
      </c>
      <c r="K116" s="94">
        <v>1284270813</v>
      </c>
      <c r="N116" s="89"/>
      <c r="O116" s="89"/>
    </row>
    <row r="117" spans="1:15" ht="12.75" customHeight="1" x14ac:dyDescent="0.2">
      <c r="A117" s="207" t="s">
        <v>161</v>
      </c>
      <c r="B117" s="208"/>
      <c r="C117" s="208"/>
      <c r="D117" s="208"/>
      <c r="E117" s="208"/>
      <c r="F117" s="208"/>
      <c r="G117" s="208"/>
      <c r="H117" s="208"/>
      <c r="I117" s="209"/>
      <c r="J117" s="209"/>
      <c r="K117" s="210"/>
      <c r="N117" s="89"/>
      <c r="O117" s="89"/>
    </row>
    <row r="118" spans="1:15" ht="12.75" customHeight="1" x14ac:dyDescent="0.2">
      <c r="A118" s="211" t="s">
        <v>162</v>
      </c>
      <c r="B118" s="212"/>
      <c r="C118" s="212"/>
      <c r="D118" s="212"/>
      <c r="E118" s="212"/>
      <c r="F118" s="212"/>
      <c r="G118" s="212"/>
      <c r="H118" s="212"/>
      <c r="I118" s="213"/>
      <c r="J118" s="213"/>
      <c r="K118" s="214"/>
      <c r="N118" s="89"/>
      <c r="O118" s="89"/>
    </row>
    <row r="119" spans="1:15" ht="12.75" customHeight="1" x14ac:dyDescent="0.2">
      <c r="A119" s="196" t="s">
        <v>163</v>
      </c>
      <c r="B119" s="197"/>
      <c r="C119" s="197"/>
      <c r="D119" s="197"/>
      <c r="E119" s="197"/>
      <c r="F119" s="197"/>
      <c r="G119" s="197"/>
      <c r="H119" s="198"/>
      <c r="I119" s="4">
        <v>109</v>
      </c>
      <c r="J119" s="11">
        <f>J70-J120</f>
        <v>1657348287</v>
      </c>
      <c r="K119" s="11">
        <f>K70-K120</f>
        <v>1679737883</v>
      </c>
      <c r="N119" s="89"/>
      <c r="O119" s="89"/>
    </row>
    <row r="120" spans="1:15" ht="12.75" customHeight="1" x14ac:dyDescent="0.2">
      <c r="A120" s="215" t="s">
        <v>164</v>
      </c>
      <c r="B120" s="216"/>
      <c r="C120" s="216"/>
      <c r="D120" s="216"/>
      <c r="E120" s="216"/>
      <c r="F120" s="216"/>
      <c r="G120" s="216"/>
      <c r="H120" s="217"/>
      <c r="I120" s="7">
        <v>110</v>
      </c>
      <c r="J120" s="12">
        <f>J86</f>
        <v>34039849</v>
      </c>
      <c r="K120" s="12">
        <f>K86</f>
        <v>35156012</v>
      </c>
      <c r="L120" s="89"/>
      <c r="N120" s="89"/>
      <c r="O120" s="89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8"/>
      <c r="K121" s="3"/>
    </row>
    <row r="122" spans="1:15" x14ac:dyDescent="0.2">
      <c r="A122" s="202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</row>
    <row r="123" spans="1:15" x14ac:dyDescent="0.2">
      <c r="A123" s="202"/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80:K85 J73:K78 J71:K71 J87:K116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R75"/>
  <sheetViews>
    <sheetView showGridLines="0" zoomScale="110" zoomScaleNormal="110" zoomScaleSheetLayoutView="110" workbookViewId="0">
      <selection activeCell="A3" sqref="A3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5.5703125" customWidth="1"/>
    <col min="9" max="9" width="4.7109375" customWidth="1"/>
    <col min="10" max="10" width="10.85546875" style="72" bestFit="1" customWidth="1"/>
    <col min="11" max="11" width="10" style="72" customWidth="1"/>
    <col min="12" max="12" width="10.85546875" style="72" bestFit="1" customWidth="1"/>
    <col min="13" max="13" width="10.7109375" style="72" customWidth="1"/>
    <col min="14" max="14" width="10.140625" style="115" bestFit="1" customWidth="1"/>
  </cols>
  <sheetData>
    <row r="1" spans="1:18" ht="12.75" customHeight="1" x14ac:dyDescent="0.2">
      <c r="A1" s="227" t="s">
        <v>307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8" ht="12.75" customHeight="1" x14ac:dyDescent="0.2">
      <c r="A2" s="228" t="s">
        <v>324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8" ht="11.2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8" ht="12.75" customHeight="1" x14ac:dyDescent="0.2">
      <c r="A4" s="239" t="s">
        <v>313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1"/>
    </row>
    <row r="5" spans="1:18" ht="36.75" thickBot="1" x14ac:dyDescent="0.25">
      <c r="A5" s="242" t="s">
        <v>57</v>
      </c>
      <c r="B5" s="242"/>
      <c r="C5" s="242"/>
      <c r="D5" s="242"/>
      <c r="E5" s="242"/>
      <c r="F5" s="242"/>
      <c r="G5" s="242"/>
      <c r="H5" s="242"/>
      <c r="I5" s="114" t="s">
        <v>58</v>
      </c>
      <c r="J5" s="243" t="s">
        <v>302</v>
      </c>
      <c r="K5" s="244"/>
      <c r="L5" s="243" t="s">
        <v>166</v>
      </c>
      <c r="M5" s="244"/>
    </row>
    <row r="6" spans="1:18" ht="13.5" thickBot="1" x14ac:dyDescent="0.25">
      <c r="A6" s="245"/>
      <c r="B6" s="246"/>
      <c r="C6" s="246"/>
      <c r="D6" s="246"/>
      <c r="E6" s="246"/>
      <c r="F6" s="246"/>
      <c r="G6" s="246"/>
      <c r="H6" s="247"/>
      <c r="I6" s="90"/>
      <c r="J6" s="91" t="s">
        <v>309</v>
      </c>
      <c r="K6" s="92" t="s">
        <v>308</v>
      </c>
      <c r="L6" s="91" t="s">
        <v>309</v>
      </c>
      <c r="M6" s="92" t="s">
        <v>308</v>
      </c>
    </row>
    <row r="7" spans="1:18" x14ac:dyDescent="0.2">
      <c r="A7" s="235">
        <v>1</v>
      </c>
      <c r="B7" s="235"/>
      <c r="C7" s="235"/>
      <c r="D7" s="235"/>
      <c r="E7" s="235"/>
      <c r="F7" s="235"/>
      <c r="G7" s="235"/>
      <c r="H7" s="235"/>
      <c r="I7" s="65">
        <v>2</v>
      </c>
      <c r="J7" s="113">
        <v>3</v>
      </c>
      <c r="K7" s="113">
        <v>4</v>
      </c>
      <c r="L7" s="113">
        <v>5</v>
      </c>
      <c r="M7" s="113">
        <v>6</v>
      </c>
    </row>
    <row r="8" spans="1:18" x14ac:dyDescent="0.2">
      <c r="A8" s="211" t="s">
        <v>167</v>
      </c>
      <c r="B8" s="212"/>
      <c r="C8" s="212"/>
      <c r="D8" s="212"/>
      <c r="E8" s="212"/>
      <c r="F8" s="212"/>
      <c r="G8" s="212"/>
      <c r="H8" s="226"/>
      <c r="I8" s="6">
        <v>111</v>
      </c>
      <c r="J8" s="14">
        <f>SUM(J9:J10)</f>
        <v>1728535330.2274899</v>
      </c>
      <c r="K8" s="14">
        <f>SUM(K9:K10)</f>
        <v>908346871.80929899</v>
      </c>
      <c r="L8" s="14">
        <f>SUM(L9:L10)</f>
        <v>1661902560</v>
      </c>
      <c r="M8" s="14">
        <f>SUM(M9:M10)</f>
        <v>900856577</v>
      </c>
      <c r="N8" s="89"/>
      <c r="O8" s="80"/>
      <c r="P8" s="80"/>
      <c r="Q8" s="80"/>
      <c r="R8" s="80"/>
    </row>
    <row r="9" spans="1:18" x14ac:dyDescent="0.2">
      <c r="A9" s="199" t="s">
        <v>168</v>
      </c>
      <c r="B9" s="200"/>
      <c r="C9" s="200"/>
      <c r="D9" s="200"/>
      <c r="E9" s="200"/>
      <c r="F9" s="200"/>
      <c r="G9" s="200"/>
      <c r="H9" s="201"/>
      <c r="I9" s="4">
        <v>112</v>
      </c>
      <c r="J9" s="11">
        <v>1695246259.2274899</v>
      </c>
      <c r="K9" s="11">
        <v>891092843.80929899</v>
      </c>
      <c r="L9" s="11">
        <v>1623029724</v>
      </c>
      <c r="M9" s="11">
        <v>874363001</v>
      </c>
      <c r="N9" s="89"/>
      <c r="O9" s="80"/>
      <c r="P9" s="80"/>
      <c r="Q9" s="80"/>
      <c r="R9" s="80"/>
    </row>
    <row r="10" spans="1:18" x14ac:dyDescent="0.2">
      <c r="A10" s="199" t="s">
        <v>169</v>
      </c>
      <c r="B10" s="200"/>
      <c r="C10" s="200"/>
      <c r="D10" s="200"/>
      <c r="E10" s="200"/>
      <c r="F10" s="200"/>
      <c r="G10" s="200"/>
      <c r="H10" s="201"/>
      <c r="I10" s="4">
        <v>113</v>
      </c>
      <c r="J10" s="11">
        <v>33289071</v>
      </c>
      <c r="K10" s="11">
        <v>17254028</v>
      </c>
      <c r="L10" s="11">
        <v>38872836</v>
      </c>
      <c r="M10" s="11">
        <v>26493576</v>
      </c>
      <c r="N10" s="89"/>
      <c r="O10" s="80"/>
      <c r="P10" s="80"/>
      <c r="Q10" s="80"/>
      <c r="R10" s="80"/>
    </row>
    <row r="11" spans="1:18" x14ac:dyDescent="0.2">
      <c r="A11" s="199" t="s">
        <v>170</v>
      </c>
      <c r="B11" s="200"/>
      <c r="C11" s="200"/>
      <c r="D11" s="200"/>
      <c r="E11" s="200"/>
      <c r="F11" s="200"/>
      <c r="G11" s="200"/>
      <c r="H11" s="201"/>
      <c r="I11" s="4">
        <v>114</v>
      </c>
      <c r="J11" s="10">
        <f>J12+J13+J17+J21+J22+J23+J26+J27</f>
        <v>1654587886.3556535</v>
      </c>
      <c r="K11" s="10">
        <f>K12+K13+K17+K21+K22+K23+K26+K27</f>
        <v>843552736.60770905</v>
      </c>
      <c r="L11" s="10">
        <f>L12+L13+L17+L21+L22+L23+L26+L27</f>
        <v>1602993063</v>
      </c>
      <c r="M11" s="10">
        <f>M12+M13+M17+M21+M22+M23+M26+M27</f>
        <v>828917447</v>
      </c>
      <c r="N11" s="89"/>
      <c r="O11" s="80"/>
      <c r="P11" s="80"/>
      <c r="Q11" s="80"/>
      <c r="R11" s="80"/>
    </row>
    <row r="12" spans="1:18" x14ac:dyDescent="0.2">
      <c r="A12" s="199" t="s">
        <v>301</v>
      </c>
      <c r="B12" s="200"/>
      <c r="C12" s="200"/>
      <c r="D12" s="200"/>
      <c r="E12" s="200"/>
      <c r="F12" s="200"/>
      <c r="G12" s="200"/>
      <c r="H12" s="201"/>
      <c r="I12" s="4">
        <v>115</v>
      </c>
      <c r="J12" s="11">
        <v>6997727</v>
      </c>
      <c r="K12" s="11">
        <v>24309269</v>
      </c>
      <c r="L12" s="11">
        <v>-10814335</v>
      </c>
      <c r="M12" s="11">
        <v>15919907</v>
      </c>
      <c r="N12" s="89"/>
      <c r="O12" s="80"/>
      <c r="P12" s="80"/>
      <c r="Q12" s="80"/>
      <c r="R12" s="80"/>
    </row>
    <row r="13" spans="1:18" x14ac:dyDescent="0.2">
      <c r="A13" s="199" t="s">
        <v>171</v>
      </c>
      <c r="B13" s="200"/>
      <c r="C13" s="200"/>
      <c r="D13" s="200"/>
      <c r="E13" s="200"/>
      <c r="F13" s="200"/>
      <c r="G13" s="200"/>
      <c r="H13" s="201"/>
      <c r="I13" s="4">
        <v>116</v>
      </c>
      <c r="J13" s="10">
        <f>SUM(J14:J16)</f>
        <v>1063513464.2684832</v>
      </c>
      <c r="K13" s="10">
        <f>SUM(K14:K16)</f>
        <v>546797833.65414524</v>
      </c>
      <c r="L13" s="10">
        <f>SUM(L14:L16)</f>
        <v>1057209933</v>
      </c>
      <c r="M13" s="10">
        <f>SUM(M14:M16)</f>
        <v>545937691</v>
      </c>
      <c r="N13" s="89"/>
      <c r="O13" s="80"/>
      <c r="P13" s="80"/>
      <c r="Q13" s="80"/>
      <c r="R13" s="80"/>
    </row>
    <row r="14" spans="1:18" x14ac:dyDescent="0.2">
      <c r="A14" s="196" t="s">
        <v>172</v>
      </c>
      <c r="B14" s="197"/>
      <c r="C14" s="197"/>
      <c r="D14" s="197"/>
      <c r="E14" s="197"/>
      <c r="F14" s="197"/>
      <c r="G14" s="197"/>
      <c r="H14" s="198"/>
      <c r="I14" s="4">
        <v>117</v>
      </c>
      <c r="J14" s="11">
        <v>548545367</v>
      </c>
      <c r="K14" s="11">
        <v>264671194</v>
      </c>
      <c r="L14" s="11">
        <v>516787641</v>
      </c>
      <c r="M14" s="11">
        <v>262538242</v>
      </c>
      <c r="N14" s="89"/>
      <c r="O14" s="80"/>
      <c r="P14" s="80"/>
      <c r="Q14" s="80"/>
      <c r="R14" s="80"/>
    </row>
    <row r="15" spans="1:18" x14ac:dyDescent="0.2">
      <c r="A15" s="196" t="s">
        <v>173</v>
      </c>
      <c r="B15" s="197"/>
      <c r="C15" s="197"/>
      <c r="D15" s="197"/>
      <c r="E15" s="197"/>
      <c r="F15" s="197"/>
      <c r="G15" s="197"/>
      <c r="H15" s="198"/>
      <c r="I15" s="4">
        <v>118</v>
      </c>
      <c r="J15" s="11">
        <v>264235116.26848319</v>
      </c>
      <c r="K15" s="11">
        <v>134012449.65414527</v>
      </c>
      <c r="L15" s="11">
        <v>281629299</v>
      </c>
      <c r="M15" s="11">
        <v>140241841</v>
      </c>
      <c r="N15" s="89"/>
      <c r="O15" s="80"/>
      <c r="P15" s="80"/>
      <c r="Q15" s="80"/>
      <c r="R15" s="80"/>
    </row>
    <row r="16" spans="1:18" x14ac:dyDescent="0.2">
      <c r="A16" s="196" t="s">
        <v>174</v>
      </c>
      <c r="B16" s="197"/>
      <c r="C16" s="197"/>
      <c r="D16" s="197"/>
      <c r="E16" s="197"/>
      <c r="F16" s="197"/>
      <c r="G16" s="197"/>
      <c r="H16" s="198"/>
      <c r="I16" s="4">
        <v>119</v>
      </c>
      <c r="J16" s="11">
        <v>250732981</v>
      </c>
      <c r="K16" s="11">
        <v>148114190</v>
      </c>
      <c r="L16" s="11">
        <v>258792993</v>
      </c>
      <c r="M16" s="11">
        <v>143157608</v>
      </c>
      <c r="N16" s="89"/>
      <c r="O16" s="80"/>
      <c r="P16" s="80"/>
      <c r="Q16" s="80"/>
      <c r="R16" s="80"/>
    </row>
    <row r="17" spans="1:18" x14ac:dyDescent="0.2">
      <c r="A17" s="199" t="s">
        <v>175</v>
      </c>
      <c r="B17" s="200"/>
      <c r="C17" s="200"/>
      <c r="D17" s="200"/>
      <c r="E17" s="200"/>
      <c r="F17" s="200"/>
      <c r="G17" s="200"/>
      <c r="H17" s="201"/>
      <c r="I17" s="4">
        <v>120</v>
      </c>
      <c r="J17" s="10">
        <f>SUM(J18:J20)</f>
        <v>334915467</v>
      </c>
      <c r="K17" s="10">
        <f>SUM(K18:K20)</f>
        <v>171034850</v>
      </c>
      <c r="L17" s="10">
        <f>SUM(L18:L20)</f>
        <v>321231000</v>
      </c>
      <c r="M17" s="10">
        <f>SUM(M18:M20)</f>
        <v>163073707</v>
      </c>
      <c r="N17" s="89"/>
      <c r="O17" s="80"/>
      <c r="P17" s="80"/>
      <c r="Q17" s="80"/>
      <c r="R17" s="80"/>
    </row>
    <row r="18" spans="1:18" x14ac:dyDescent="0.2">
      <c r="A18" s="196" t="s">
        <v>176</v>
      </c>
      <c r="B18" s="197"/>
      <c r="C18" s="197"/>
      <c r="D18" s="197"/>
      <c r="E18" s="197"/>
      <c r="F18" s="197"/>
      <c r="G18" s="197"/>
      <c r="H18" s="198"/>
      <c r="I18" s="4">
        <v>121</v>
      </c>
      <c r="J18" s="11">
        <v>202624600</v>
      </c>
      <c r="K18" s="11">
        <v>103186488</v>
      </c>
      <c r="L18" s="11">
        <v>191123910</v>
      </c>
      <c r="M18" s="11">
        <v>95076125</v>
      </c>
      <c r="N18" s="89"/>
      <c r="O18" s="80"/>
      <c r="P18" s="80"/>
      <c r="Q18" s="80"/>
      <c r="R18" s="80"/>
    </row>
    <row r="19" spans="1:18" x14ac:dyDescent="0.2">
      <c r="A19" s="196" t="s">
        <v>177</v>
      </c>
      <c r="B19" s="197"/>
      <c r="C19" s="197"/>
      <c r="D19" s="197"/>
      <c r="E19" s="197"/>
      <c r="F19" s="197"/>
      <c r="G19" s="197"/>
      <c r="H19" s="198"/>
      <c r="I19" s="4">
        <v>122</v>
      </c>
      <c r="J19" s="11">
        <v>88208434</v>
      </c>
      <c r="K19" s="11">
        <v>45207286</v>
      </c>
      <c r="L19" s="11">
        <v>85814288</v>
      </c>
      <c r="M19" s="11">
        <v>44601550</v>
      </c>
      <c r="N19" s="89"/>
      <c r="O19" s="80"/>
      <c r="P19" s="80"/>
      <c r="Q19" s="80"/>
      <c r="R19" s="80"/>
    </row>
    <row r="20" spans="1:18" x14ac:dyDescent="0.2">
      <c r="A20" s="196" t="s">
        <v>178</v>
      </c>
      <c r="B20" s="197"/>
      <c r="C20" s="197"/>
      <c r="D20" s="197"/>
      <c r="E20" s="197"/>
      <c r="F20" s="197"/>
      <c r="G20" s="197"/>
      <c r="H20" s="198"/>
      <c r="I20" s="4">
        <v>123</v>
      </c>
      <c r="J20" s="11">
        <v>44082433</v>
      </c>
      <c r="K20" s="11">
        <v>22641076</v>
      </c>
      <c r="L20" s="11">
        <v>44292802</v>
      </c>
      <c r="M20" s="11">
        <v>23396032</v>
      </c>
      <c r="N20" s="89"/>
      <c r="O20" s="80"/>
      <c r="P20" s="80"/>
      <c r="Q20" s="80"/>
      <c r="R20" s="80"/>
    </row>
    <row r="21" spans="1:18" x14ac:dyDescent="0.2">
      <c r="A21" s="199" t="s">
        <v>179</v>
      </c>
      <c r="B21" s="200"/>
      <c r="C21" s="200"/>
      <c r="D21" s="200"/>
      <c r="E21" s="200"/>
      <c r="F21" s="200"/>
      <c r="G21" s="200"/>
      <c r="H21" s="201"/>
      <c r="I21" s="4">
        <v>124</v>
      </c>
      <c r="J21" s="11">
        <v>75735529.087170303</v>
      </c>
      <c r="K21" s="11">
        <v>37440717.953563802</v>
      </c>
      <c r="L21" s="11">
        <v>64121569</v>
      </c>
      <c r="M21" s="11">
        <v>32073777</v>
      </c>
      <c r="N21" s="89"/>
      <c r="O21" s="80"/>
      <c r="P21" s="80"/>
      <c r="Q21" s="80"/>
      <c r="R21" s="80"/>
    </row>
    <row r="22" spans="1:18" x14ac:dyDescent="0.2">
      <c r="A22" s="199" t="s">
        <v>180</v>
      </c>
      <c r="B22" s="200"/>
      <c r="C22" s="200"/>
      <c r="D22" s="200"/>
      <c r="E22" s="200"/>
      <c r="F22" s="200"/>
      <c r="G22" s="200"/>
      <c r="H22" s="201"/>
      <c r="I22" s="4">
        <v>125</v>
      </c>
      <c r="J22" s="11">
        <v>127154240</v>
      </c>
      <c r="K22" s="11">
        <v>47357614</v>
      </c>
      <c r="L22" s="11">
        <v>145135677</v>
      </c>
      <c r="M22" s="11">
        <v>57591093</v>
      </c>
      <c r="N22" s="89"/>
      <c r="O22" s="80"/>
      <c r="P22" s="80"/>
      <c r="Q22" s="80"/>
      <c r="R22" s="80"/>
    </row>
    <row r="23" spans="1:18" x14ac:dyDescent="0.2">
      <c r="A23" s="199" t="s">
        <v>181</v>
      </c>
      <c r="B23" s="200"/>
      <c r="C23" s="200"/>
      <c r="D23" s="200"/>
      <c r="E23" s="200"/>
      <c r="F23" s="200"/>
      <c r="G23" s="200"/>
      <c r="H23" s="201"/>
      <c r="I23" s="4">
        <v>126</v>
      </c>
      <c r="J23" s="10">
        <f>SUM(J24:J25)</f>
        <v>8971773</v>
      </c>
      <c r="K23" s="10">
        <f>SUM(K24:K25)</f>
        <v>-3138074</v>
      </c>
      <c r="L23" s="10">
        <f>SUM(L24:L25)</f>
        <v>-1657330</v>
      </c>
      <c r="M23" s="10">
        <f>SUM(M24:M25)</f>
        <v>1115390</v>
      </c>
      <c r="N23" s="89"/>
      <c r="O23" s="80"/>
      <c r="P23" s="80"/>
      <c r="Q23" s="80"/>
      <c r="R23" s="80"/>
    </row>
    <row r="24" spans="1:18" x14ac:dyDescent="0.2">
      <c r="A24" s="196" t="s">
        <v>182</v>
      </c>
      <c r="B24" s="197"/>
      <c r="C24" s="197"/>
      <c r="D24" s="197"/>
      <c r="E24" s="197"/>
      <c r="F24" s="197"/>
      <c r="G24" s="197"/>
      <c r="H24" s="198"/>
      <c r="I24" s="4">
        <v>127</v>
      </c>
      <c r="J24" s="11">
        <v>0</v>
      </c>
      <c r="K24" s="11">
        <v>0</v>
      </c>
      <c r="L24" s="11">
        <v>0</v>
      </c>
      <c r="M24" s="11">
        <v>0</v>
      </c>
      <c r="N24" s="89"/>
      <c r="O24" s="80"/>
      <c r="P24" s="80"/>
      <c r="Q24" s="80"/>
      <c r="R24" s="80"/>
    </row>
    <row r="25" spans="1:18" x14ac:dyDescent="0.2">
      <c r="A25" s="196" t="s">
        <v>183</v>
      </c>
      <c r="B25" s="197"/>
      <c r="C25" s="197"/>
      <c r="D25" s="197"/>
      <c r="E25" s="197"/>
      <c r="F25" s="197"/>
      <c r="G25" s="197"/>
      <c r="H25" s="198"/>
      <c r="I25" s="4">
        <v>128</v>
      </c>
      <c r="J25" s="11">
        <v>8971773</v>
      </c>
      <c r="K25" s="11">
        <v>-3138074</v>
      </c>
      <c r="L25" s="11">
        <v>-1657330</v>
      </c>
      <c r="M25" s="11">
        <v>1115390</v>
      </c>
      <c r="N25" s="89"/>
      <c r="O25" s="80"/>
      <c r="P25" s="80"/>
      <c r="Q25" s="80"/>
      <c r="R25" s="80"/>
    </row>
    <row r="26" spans="1:18" x14ac:dyDescent="0.2">
      <c r="A26" s="199" t="s">
        <v>184</v>
      </c>
      <c r="B26" s="200"/>
      <c r="C26" s="200"/>
      <c r="D26" s="200"/>
      <c r="E26" s="200"/>
      <c r="F26" s="200"/>
      <c r="G26" s="200"/>
      <c r="H26" s="201"/>
      <c r="I26" s="4">
        <v>129</v>
      </c>
      <c r="J26" s="11">
        <v>1654464</v>
      </c>
      <c r="K26" s="11">
        <v>965583</v>
      </c>
      <c r="L26" s="11">
        <v>0</v>
      </c>
      <c r="M26" s="11">
        <v>0</v>
      </c>
      <c r="N26" s="89"/>
      <c r="O26" s="80"/>
      <c r="P26" s="80"/>
      <c r="Q26" s="80"/>
      <c r="R26" s="80"/>
    </row>
    <row r="27" spans="1:18" x14ac:dyDescent="0.2">
      <c r="A27" s="199" t="s">
        <v>185</v>
      </c>
      <c r="B27" s="200"/>
      <c r="C27" s="200"/>
      <c r="D27" s="200"/>
      <c r="E27" s="200"/>
      <c r="F27" s="200"/>
      <c r="G27" s="200"/>
      <c r="H27" s="201"/>
      <c r="I27" s="4">
        <v>130</v>
      </c>
      <c r="J27" s="11">
        <v>35645222</v>
      </c>
      <c r="K27" s="11">
        <v>18784943</v>
      </c>
      <c r="L27" s="11">
        <v>27766549</v>
      </c>
      <c r="M27" s="11">
        <v>13205882</v>
      </c>
      <c r="N27" s="89"/>
      <c r="O27" s="80"/>
      <c r="P27" s="80"/>
      <c r="Q27" s="80"/>
      <c r="R27" s="80"/>
    </row>
    <row r="28" spans="1:18" x14ac:dyDescent="0.2">
      <c r="A28" s="199" t="s">
        <v>186</v>
      </c>
      <c r="B28" s="200"/>
      <c r="C28" s="200"/>
      <c r="D28" s="200"/>
      <c r="E28" s="200"/>
      <c r="F28" s="200"/>
      <c r="G28" s="200"/>
      <c r="H28" s="201"/>
      <c r="I28" s="4">
        <v>131</v>
      </c>
      <c r="J28" s="10">
        <f>SUM(J29:J33)</f>
        <v>31856071</v>
      </c>
      <c r="K28" s="10">
        <f>SUM(K29:K33)</f>
        <v>19134291</v>
      </c>
      <c r="L28" s="10">
        <f>SUM(L29:L33)</f>
        <v>19560362</v>
      </c>
      <c r="M28" s="10">
        <f>SUM(M29:M33)</f>
        <v>12849912</v>
      </c>
      <c r="N28" s="89"/>
      <c r="O28" s="80"/>
      <c r="P28" s="80"/>
      <c r="Q28" s="80"/>
      <c r="R28" s="80"/>
    </row>
    <row r="29" spans="1:18" x14ac:dyDescent="0.2">
      <c r="A29" s="199" t="s">
        <v>303</v>
      </c>
      <c r="B29" s="200"/>
      <c r="C29" s="200"/>
      <c r="D29" s="200"/>
      <c r="E29" s="200"/>
      <c r="F29" s="200"/>
      <c r="G29" s="200"/>
      <c r="H29" s="201"/>
      <c r="I29" s="4">
        <v>132</v>
      </c>
      <c r="J29" s="11">
        <v>4893114</v>
      </c>
      <c r="K29" s="11">
        <v>1003919</v>
      </c>
      <c r="L29" s="11">
        <v>2475646</v>
      </c>
      <c r="M29" s="11">
        <v>328289</v>
      </c>
      <c r="N29" s="89"/>
      <c r="O29" s="80"/>
      <c r="P29" s="80"/>
      <c r="Q29" s="80"/>
      <c r="R29" s="80"/>
    </row>
    <row r="30" spans="1:18" x14ac:dyDescent="0.2">
      <c r="A30" s="199" t="s">
        <v>310</v>
      </c>
      <c r="B30" s="200"/>
      <c r="C30" s="200"/>
      <c r="D30" s="200"/>
      <c r="E30" s="200"/>
      <c r="F30" s="200"/>
      <c r="G30" s="200"/>
      <c r="H30" s="201"/>
      <c r="I30" s="4">
        <v>133</v>
      </c>
      <c r="J30" s="11">
        <v>22543398</v>
      </c>
      <c r="K30" s="11">
        <v>15946591</v>
      </c>
      <c r="L30" s="11">
        <v>16928612</v>
      </c>
      <c r="M30" s="11">
        <v>12620737</v>
      </c>
      <c r="N30" s="89"/>
      <c r="O30" s="80"/>
      <c r="P30" s="80"/>
      <c r="Q30" s="80"/>
      <c r="R30" s="80"/>
    </row>
    <row r="31" spans="1:18" x14ac:dyDescent="0.2">
      <c r="A31" s="199" t="s">
        <v>187</v>
      </c>
      <c r="B31" s="200"/>
      <c r="C31" s="200"/>
      <c r="D31" s="200"/>
      <c r="E31" s="200"/>
      <c r="F31" s="200"/>
      <c r="G31" s="200"/>
      <c r="H31" s="201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89"/>
      <c r="O31" s="80"/>
      <c r="P31" s="80"/>
      <c r="Q31" s="80"/>
      <c r="R31" s="80"/>
    </row>
    <row r="32" spans="1:18" x14ac:dyDescent="0.2">
      <c r="A32" s="199" t="s">
        <v>188</v>
      </c>
      <c r="B32" s="200"/>
      <c r="C32" s="200"/>
      <c r="D32" s="200"/>
      <c r="E32" s="200"/>
      <c r="F32" s="200"/>
      <c r="G32" s="200"/>
      <c r="H32" s="201"/>
      <c r="I32" s="4">
        <v>135</v>
      </c>
      <c r="J32" s="11">
        <v>4419559</v>
      </c>
      <c r="K32" s="11">
        <v>2183781</v>
      </c>
      <c r="L32" s="11">
        <v>156104</v>
      </c>
      <c r="M32" s="11">
        <v>-99114</v>
      </c>
      <c r="N32" s="89"/>
      <c r="O32" s="80"/>
      <c r="P32" s="80"/>
      <c r="Q32" s="80"/>
      <c r="R32" s="80"/>
    </row>
    <row r="33" spans="1:18" x14ac:dyDescent="0.2">
      <c r="A33" s="199" t="s">
        <v>189</v>
      </c>
      <c r="B33" s="200"/>
      <c r="C33" s="200"/>
      <c r="D33" s="200"/>
      <c r="E33" s="200"/>
      <c r="F33" s="200"/>
      <c r="G33" s="200"/>
      <c r="H33" s="201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89"/>
      <c r="O33" s="80"/>
      <c r="P33" s="80"/>
      <c r="Q33" s="80"/>
      <c r="R33" s="80"/>
    </row>
    <row r="34" spans="1:18" x14ac:dyDescent="0.2">
      <c r="A34" s="199" t="s">
        <v>190</v>
      </c>
      <c r="B34" s="200"/>
      <c r="C34" s="200"/>
      <c r="D34" s="200"/>
      <c r="E34" s="200"/>
      <c r="F34" s="200"/>
      <c r="G34" s="200"/>
      <c r="H34" s="201"/>
      <c r="I34" s="4">
        <v>137</v>
      </c>
      <c r="J34" s="10">
        <f>SUM(J35:J38)</f>
        <v>53358816</v>
      </c>
      <c r="K34" s="10">
        <f>SUM(K35:K38)</f>
        <v>27283302</v>
      </c>
      <c r="L34" s="10">
        <f>SUM(L35:L38)</f>
        <v>44992642</v>
      </c>
      <c r="M34" s="10">
        <f>SUM(M35:M38)</f>
        <v>16363138</v>
      </c>
      <c r="N34" s="89"/>
      <c r="O34" s="80"/>
      <c r="P34" s="80"/>
      <c r="Q34" s="80"/>
      <c r="R34" s="80"/>
    </row>
    <row r="35" spans="1:18" x14ac:dyDescent="0.2">
      <c r="A35" s="199" t="s">
        <v>191</v>
      </c>
      <c r="B35" s="200"/>
      <c r="C35" s="200"/>
      <c r="D35" s="200"/>
      <c r="E35" s="200"/>
      <c r="F35" s="200"/>
      <c r="G35" s="200"/>
      <c r="H35" s="201"/>
      <c r="I35" s="4">
        <v>138</v>
      </c>
      <c r="J35" s="11">
        <v>10592815</v>
      </c>
      <c r="K35" s="11">
        <v>9288117</v>
      </c>
      <c r="L35" s="11">
        <v>5078818</v>
      </c>
      <c r="M35" s="11">
        <v>3504769</v>
      </c>
      <c r="N35" s="89"/>
      <c r="O35" s="80"/>
      <c r="P35" s="80"/>
      <c r="Q35" s="80"/>
      <c r="R35" s="80"/>
    </row>
    <row r="36" spans="1:18" x14ac:dyDescent="0.2">
      <c r="A36" s="199" t="s">
        <v>192</v>
      </c>
      <c r="B36" s="200"/>
      <c r="C36" s="200"/>
      <c r="D36" s="200"/>
      <c r="E36" s="200"/>
      <c r="F36" s="200"/>
      <c r="G36" s="200"/>
      <c r="H36" s="201"/>
      <c r="I36" s="4">
        <v>139</v>
      </c>
      <c r="J36" s="11">
        <v>42766001</v>
      </c>
      <c r="K36" s="11">
        <f>27283302-9288117</f>
        <v>17995185</v>
      </c>
      <c r="L36" s="11">
        <v>39913824</v>
      </c>
      <c r="M36" s="11">
        <v>12858369</v>
      </c>
      <c r="N36" s="89"/>
      <c r="O36" s="80"/>
      <c r="P36" s="80"/>
      <c r="Q36" s="80"/>
      <c r="R36" s="80"/>
    </row>
    <row r="37" spans="1:18" x14ac:dyDescent="0.2">
      <c r="A37" s="199" t="s">
        <v>193</v>
      </c>
      <c r="B37" s="200"/>
      <c r="C37" s="200"/>
      <c r="D37" s="200"/>
      <c r="E37" s="200"/>
      <c r="F37" s="200"/>
      <c r="G37" s="200"/>
      <c r="H37" s="201"/>
      <c r="I37" s="4">
        <v>140</v>
      </c>
      <c r="J37" s="11">
        <v>0</v>
      </c>
      <c r="K37" s="11">
        <v>0</v>
      </c>
      <c r="L37" s="11">
        <v>0</v>
      </c>
      <c r="M37" s="11">
        <v>0</v>
      </c>
      <c r="N37" s="89"/>
      <c r="O37" s="80"/>
      <c r="P37" s="80"/>
      <c r="Q37" s="80"/>
      <c r="R37" s="80"/>
    </row>
    <row r="38" spans="1:18" x14ac:dyDescent="0.2">
      <c r="A38" s="199" t="s">
        <v>194</v>
      </c>
      <c r="B38" s="200"/>
      <c r="C38" s="200"/>
      <c r="D38" s="200"/>
      <c r="E38" s="200"/>
      <c r="F38" s="200"/>
      <c r="G38" s="200"/>
      <c r="H38" s="201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89"/>
      <c r="O38" s="80"/>
      <c r="P38" s="80"/>
      <c r="Q38" s="80"/>
      <c r="R38" s="80"/>
    </row>
    <row r="39" spans="1:18" x14ac:dyDescent="0.2">
      <c r="A39" s="199" t="s">
        <v>195</v>
      </c>
      <c r="B39" s="200"/>
      <c r="C39" s="200"/>
      <c r="D39" s="200"/>
      <c r="E39" s="200"/>
      <c r="F39" s="200"/>
      <c r="G39" s="200"/>
      <c r="H39" s="201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89"/>
      <c r="O39" s="80"/>
      <c r="P39" s="80"/>
      <c r="Q39" s="80"/>
      <c r="R39" s="80"/>
    </row>
    <row r="40" spans="1:18" x14ac:dyDescent="0.2">
      <c r="A40" s="199" t="s">
        <v>196</v>
      </c>
      <c r="B40" s="200"/>
      <c r="C40" s="200"/>
      <c r="D40" s="200"/>
      <c r="E40" s="200"/>
      <c r="F40" s="200"/>
      <c r="G40" s="200"/>
      <c r="H40" s="201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89"/>
      <c r="O40" s="80"/>
      <c r="P40" s="80"/>
      <c r="Q40" s="80"/>
      <c r="R40" s="80"/>
    </row>
    <row r="41" spans="1:18" x14ac:dyDescent="0.2">
      <c r="A41" s="199" t="s">
        <v>197</v>
      </c>
      <c r="B41" s="200"/>
      <c r="C41" s="200"/>
      <c r="D41" s="200"/>
      <c r="E41" s="200"/>
      <c r="F41" s="200"/>
      <c r="G41" s="200"/>
      <c r="H41" s="201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89"/>
      <c r="O41" s="80"/>
      <c r="P41" s="80"/>
      <c r="Q41" s="80"/>
      <c r="R41" s="80"/>
    </row>
    <row r="42" spans="1:18" x14ac:dyDescent="0.2">
      <c r="A42" s="199" t="s">
        <v>198</v>
      </c>
      <c r="B42" s="200"/>
      <c r="C42" s="200"/>
      <c r="D42" s="200"/>
      <c r="E42" s="200"/>
      <c r="F42" s="200"/>
      <c r="G42" s="200"/>
      <c r="H42" s="201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89"/>
      <c r="O42" s="80"/>
      <c r="P42" s="80"/>
      <c r="Q42" s="80"/>
      <c r="R42" s="80"/>
    </row>
    <row r="43" spans="1:18" x14ac:dyDescent="0.2">
      <c r="A43" s="199" t="s">
        <v>199</v>
      </c>
      <c r="B43" s="200"/>
      <c r="C43" s="200"/>
      <c r="D43" s="200"/>
      <c r="E43" s="200"/>
      <c r="F43" s="200"/>
      <c r="G43" s="200"/>
      <c r="H43" s="201"/>
      <c r="I43" s="4">
        <v>146</v>
      </c>
      <c r="J43" s="10">
        <f>J8+J28+J39+J41</f>
        <v>1760391401.2274899</v>
      </c>
      <c r="K43" s="10">
        <f>K8+K28+K39+K41</f>
        <v>927481162.80929899</v>
      </c>
      <c r="L43" s="10">
        <f>L8+L28+L39+L41</f>
        <v>1681462922</v>
      </c>
      <c r="M43" s="10">
        <f>M8+M28+M39+M41</f>
        <v>913706489</v>
      </c>
      <c r="N43" s="89"/>
      <c r="O43" s="80"/>
      <c r="P43" s="80"/>
      <c r="Q43" s="80"/>
      <c r="R43" s="80"/>
    </row>
    <row r="44" spans="1:18" x14ac:dyDescent="0.2">
      <c r="A44" s="199" t="s">
        <v>200</v>
      </c>
      <c r="B44" s="200"/>
      <c r="C44" s="200"/>
      <c r="D44" s="200"/>
      <c r="E44" s="200"/>
      <c r="F44" s="200"/>
      <c r="G44" s="200"/>
      <c r="H44" s="201"/>
      <c r="I44" s="4">
        <v>147</v>
      </c>
      <c r="J44" s="10">
        <f>J11+J34+J40+J42</f>
        <v>1707946702.3556535</v>
      </c>
      <c r="K44" s="10">
        <f>K11+K34+K40+K42</f>
        <v>870836038.60770905</v>
      </c>
      <c r="L44" s="10">
        <f>L11+L34+L40+L42</f>
        <v>1647985705</v>
      </c>
      <c r="M44" s="10">
        <f>M11+M34+M40+M42</f>
        <v>845280585</v>
      </c>
      <c r="N44" s="89"/>
      <c r="O44" s="80"/>
      <c r="P44" s="80"/>
      <c r="Q44" s="80"/>
      <c r="R44" s="80"/>
    </row>
    <row r="45" spans="1:18" x14ac:dyDescent="0.2">
      <c r="A45" s="199" t="s">
        <v>201</v>
      </c>
      <c r="B45" s="200"/>
      <c r="C45" s="200"/>
      <c r="D45" s="200"/>
      <c r="E45" s="200"/>
      <c r="F45" s="200"/>
      <c r="G45" s="200"/>
      <c r="H45" s="201"/>
      <c r="I45" s="4">
        <v>148</v>
      </c>
      <c r="J45" s="10">
        <f>J43-J44</f>
        <v>52444698.871836424</v>
      </c>
      <c r="K45" s="10">
        <f>K43-K44</f>
        <v>56645124.201589942</v>
      </c>
      <c r="L45" s="10">
        <f>L43-L44</f>
        <v>33477217</v>
      </c>
      <c r="M45" s="10">
        <f>M43-M44</f>
        <v>68425904</v>
      </c>
      <c r="N45" s="89"/>
      <c r="O45" s="80"/>
      <c r="P45" s="80"/>
      <c r="Q45" s="80"/>
      <c r="R45" s="80"/>
    </row>
    <row r="46" spans="1:18" x14ac:dyDescent="0.2">
      <c r="A46" s="218" t="s">
        <v>202</v>
      </c>
      <c r="B46" s="219"/>
      <c r="C46" s="219"/>
      <c r="D46" s="219"/>
      <c r="E46" s="219"/>
      <c r="F46" s="219"/>
      <c r="G46" s="219"/>
      <c r="H46" s="220"/>
      <c r="I46" s="4">
        <v>149</v>
      </c>
      <c r="J46" s="10">
        <f>IF(J43&gt;J44,J43-J44,0)</f>
        <v>52444698.871836424</v>
      </c>
      <c r="K46" s="10">
        <f>IF(K43&gt;K44,K43-K44,0)</f>
        <v>56645124.201589942</v>
      </c>
      <c r="L46" s="10">
        <f>IF(L43&gt;L44,L43-L44,0)</f>
        <v>33477217</v>
      </c>
      <c r="M46" s="10">
        <f>IF(M43&gt;M44,M43-M44,0)</f>
        <v>68425904</v>
      </c>
      <c r="N46" s="89"/>
      <c r="O46" s="80"/>
      <c r="P46" s="80"/>
      <c r="Q46" s="80"/>
      <c r="R46" s="80"/>
    </row>
    <row r="47" spans="1:18" x14ac:dyDescent="0.2">
      <c r="A47" s="218" t="s">
        <v>203</v>
      </c>
      <c r="B47" s="219"/>
      <c r="C47" s="219"/>
      <c r="D47" s="219"/>
      <c r="E47" s="219"/>
      <c r="F47" s="219"/>
      <c r="G47" s="219"/>
      <c r="H47" s="220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89"/>
      <c r="O47" s="80"/>
      <c r="P47" s="80"/>
      <c r="Q47" s="80"/>
      <c r="R47" s="80"/>
    </row>
    <row r="48" spans="1:18" x14ac:dyDescent="0.2">
      <c r="A48" s="199" t="s">
        <v>204</v>
      </c>
      <c r="B48" s="200"/>
      <c r="C48" s="200"/>
      <c r="D48" s="200"/>
      <c r="E48" s="200"/>
      <c r="F48" s="200"/>
      <c r="G48" s="200"/>
      <c r="H48" s="201"/>
      <c r="I48" s="4">
        <v>151</v>
      </c>
      <c r="J48" s="11">
        <v>13078581.111031599</v>
      </c>
      <c r="K48" s="11">
        <v>7988353.308031599</v>
      </c>
      <c r="L48" s="11">
        <v>8258705</v>
      </c>
      <c r="M48" s="11">
        <v>7418094</v>
      </c>
      <c r="N48" s="89"/>
      <c r="O48" s="80"/>
      <c r="P48" s="80"/>
      <c r="Q48" s="80"/>
      <c r="R48" s="80"/>
    </row>
    <row r="49" spans="1:18" x14ac:dyDescent="0.2">
      <c r="A49" s="199" t="s">
        <v>205</v>
      </c>
      <c r="B49" s="200"/>
      <c r="C49" s="200"/>
      <c r="D49" s="200"/>
      <c r="E49" s="200"/>
      <c r="F49" s="200"/>
      <c r="G49" s="200"/>
      <c r="H49" s="201"/>
      <c r="I49" s="4">
        <v>152</v>
      </c>
      <c r="J49" s="10">
        <f>J45-J48</f>
        <v>39366117.760804825</v>
      </c>
      <c r="K49" s="10">
        <f>K45-K48</f>
        <v>48656770.893558346</v>
      </c>
      <c r="L49" s="10">
        <f>L45-L48</f>
        <v>25218512</v>
      </c>
      <c r="M49" s="10">
        <f>M45-M48</f>
        <v>61007810</v>
      </c>
      <c r="N49" s="89"/>
      <c r="O49" s="80"/>
      <c r="P49" s="80"/>
      <c r="Q49" s="80"/>
      <c r="R49" s="80"/>
    </row>
    <row r="50" spans="1:18" x14ac:dyDescent="0.2">
      <c r="A50" s="218" t="s">
        <v>206</v>
      </c>
      <c r="B50" s="219"/>
      <c r="C50" s="219"/>
      <c r="D50" s="219"/>
      <c r="E50" s="219"/>
      <c r="F50" s="219"/>
      <c r="G50" s="219"/>
      <c r="H50" s="220"/>
      <c r="I50" s="4">
        <v>153</v>
      </c>
      <c r="J50" s="10">
        <f>IF(J49&gt;0,J49,0)</f>
        <v>39366117.760804825</v>
      </c>
      <c r="K50" s="10">
        <f>IF(K49&gt;0,K49,0)</f>
        <v>48656770.893558346</v>
      </c>
      <c r="L50" s="10">
        <f>IF(L49&gt;0,L49,0)</f>
        <v>25218512</v>
      </c>
      <c r="M50" s="10">
        <f>IF(M49&gt;0,M49,0)</f>
        <v>61007810</v>
      </c>
      <c r="N50" s="89"/>
      <c r="O50" s="80"/>
      <c r="P50" s="80"/>
      <c r="Q50" s="80"/>
      <c r="R50" s="80"/>
    </row>
    <row r="51" spans="1:18" x14ac:dyDescent="0.2">
      <c r="A51" s="248" t="s">
        <v>207</v>
      </c>
      <c r="B51" s="249"/>
      <c r="C51" s="249"/>
      <c r="D51" s="249"/>
      <c r="E51" s="249"/>
      <c r="F51" s="249"/>
      <c r="G51" s="249"/>
      <c r="H51" s="250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89"/>
      <c r="O51" s="80"/>
      <c r="P51" s="80"/>
      <c r="Q51" s="80"/>
      <c r="R51" s="80"/>
    </row>
    <row r="52" spans="1:18" ht="12.75" customHeight="1" x14ac:dyDescent="0.2">
      <c r="A52" s="207" t="s">
        <v>208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51"/>
      <c r="N52" s="89"/>
      <c r="O52" s="80"/>
      <c r="P52" s="80"/>
      <c r="Q52" s="80"/>
      <c r="R52" s="80"/>
    </row>
    <row r="53" spans="1:18" ht="12.75" customHeight="1" x14ac:dyDescent="0.2">
      <c r="A53" s="211" t="s">
        <v>209</v>
      </c>
      <c r="B53" s="212"/>
      <c r="C53" s="212"/>
      <c r="D53" s="212"/>
      <c r="E53" s="212"/>
      <c r="F53" s="212"/>
      <c r="G53" s="212"/>
      <c r="H53" s="212"/>
      <c r="I53" s="112"/>
      <c r="J53" s="112"/>
      <c r="K53" s="112"/>
      <c r="L53" s="112"/>
      <c r="M53" s="111"/>
      <c r="N53" s="89"/>
      <c r="O53" s="80"/>
      <c r="P53" s="80"/>
      <c r="Q53" s="80"/>
      <c r="R53" s="80"/>
    </row>
    <row r="54" spans="1:18" x14ac:dyDescent="0.2">
      <c r="A54" s="252" t="s">
        <v>210</v>
      </c>
      <c r="B54" s="253"/>
      <c r="C54" s="253"/>
      <c r="D54" s="253"/>
      <c r="E54" s="253"/>
      <c r="F54" s="253"/>
      <c r="G54" s="253"/>
      <c r="H54" s="254"/>
      <c r="I54" s="4">
        <v>155</v>
      </c>
      <c r="J54" s="11">
        <v>38895791.760804825</v>
      </c>
      <c r="K54" s="11">
        <v>47888762.893558338</v>
      </c>
      <c r="L54" s="11">
        <f>L50-L55</f>
        <v>23913415</v>
      </c>
      <c r="M54" s="11">
        <v>60142152</v>
      </c>
      <c r="N54" s="89"/>
      <c r="O54" s="80"/>
      <c r="P54" s="80"/>
      <c r="Q54" s="80"/>
      <c r="R54" s="80"/>
    </row>
    <row r="55" spans="1:18" x14ac:dyDescent="0.2">
      <c r="A55" s="252" t="s">
        <v>211</v>
      </c>
      <c r="B55" s="253"/>
      <c r="C55" s="253"/>
      <c r="D55" s="253"/>
      <c r="E55" s="253"/>
      <c r="F55" s="253"/>
      <c r="G55" s="253"/>
      <c r="H55" s="254"/>
      <c r="I55" s="4">
        <v>156</v>
      </c>
      <c r="J55" s="12">
        <v>470326</v>
      </c>
      <c r="K55" s="12">
        <v>768008.00000000745</v>
      </c>
      <c r="L55" s="12">
        <v>1305097</v>
      </c>
      <c r="M55" s="12">
        <v>865658</v>
      </c>
      <c r="N55" s="89"/>
      <c r="O55" s="80"/>
      <c r="P55" s="80"/>
      <c r="Q55" s="80"/>
      <c r="R55" s="80"/>
    </row>
    <row r="56" spans="1:18" ht="12.75" customHeight="1" x14ac:dyDescent="0.2">
      <c r="A56" s="207" t="s">
        <v>212</v>
      </c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51"/>
      <c r="N56" s="89"/>
      <c r="O56" s="80"/>
      <c r="P56" s="80"/>
      <c r="Q56" s="80"/>
      <c r="R56" s="80"/>
    </row>
    <row r="57" spans="1:18" x14ac:dyDescent="0.2">
      <c r="A57" s="211" t="s">
        <v>213</v>
      </c>
      <c r="B57" s="212"/>
      <c r="C57" s="212"/>
      <c r="D57" s="212"/>
      <c r="E57" s="212"/>
      <c r="F57" s="212"/>
      <c r="G57" s="212"/>
      <c r="H57" s="226"/>
      <c r="I57" s="15">
        <v>157</v>
      </c>
      <c r="J57" s="9">
        <f>J49</f>
        <v>39366117.760804825</v>
      </c>
      <c r="K57" s="9">
        <f>K49</f>
        <v>48656770.893558346</v>
      </c>
      <c r="L57" s="9">
        <f>L49</f>
        <v>25218512</v>
      </c>
      <c r="M57" s="9">
        <f>M49</f>
        <v>61007810</v>
      </c>
      <c r="N57" s="89"/>
      <c r="O57" s="80"/>
      <c r="P57" s="80"/>
      <c r="Q57" s="80"/>
      <c r="R57" s="80"/>
    </row>
    <row r="58" spans="1:18" x14ac:dyDescent="0.2">
      <c r="A58" s="199" t="s">
        <v>214</v>
      </c>
      <c r="B58" s="200"/>
      <c r="C58" s="200"/>
      <c r="D58" s="200"/>
      <c r="E58" s="200"/>
      <c r="F58" s="200"/>
      <c r="G58" s="200"/>
      <c r="H58" s="201"/>
      <c r="I58" s="4">
        <v>158</v>
      </c>
      <c r="J58" s="10">
        <f>SUM(J59:J65)</f>
        <v>-10327890</v>
      </c>
      <c r="K58" s="10">
        <f>SUM(K59:K65)</f>
        <v>-8423969.0155433677</v>
      </c>
      <c r="L58" s="10">
        <f>SUM(L59:L65)</f>
        <v>-1712753</v>
      </c>
      <c r="M58" s="10">
        <f>SUM(M59:M65)</f>
        <v>-2166049</v>
      </c>
      <c r="N58" s="89"/>
      <c r="O58" s="80"/>
      <c r="P58" s="80"/>
      <c r="Q58" s="80"/>
      <c r="R58" s="80"/>
    </row>
    <row r="59" spans="1:18" x14ac:dyDescent="0.2">
      <c r="A59" s="199" t="s">
        <v>215</v>
      </c>
      <c r="B59" s="200"/>
      <c r="C59" s="200"/>
      <c r="D59" s="200"/>
      <c r="E59" s="200"/>
      <c r="F59" s="200"/>
      <c r="G59" s="200"/>
      <c r="H59" s="201"/>
      <c r="I59" s="4">
        <v>159</v>
      </c>
      <c r="J59" s="11">
        <v>-10327890</v>
      </c>
      <c r="K59" s="11">
        <v>-8423969.0155433677</v>
      </c>
      <c r="L59" s="11">
        <v>-1712753</v>
      </c>
      <c r="M59" s="11">
        <v>-2166049</v>
      </c>
      <c r="N59" s="89"/>
      <c r="O59" s="80"/>
      <c r="P59" s="80"/>
      <c r="Q59" s="80"/>
      <c r="R59" s="80"/>
    </row>
    <row r="60" spans="1:18" x14ac:dyDescent="0.2">
      <c r="A60" s="199" t="s">
        <v>216</v>
      </c>
      <c r="B60" s="200"/>
      <c r="C60" s="200"/>
      <c r="D60" s="200"/>
      <c r="E60" s="200"/>
      <c r="F60" s="200"/>
      <c r="G60" s="200"/>
      <c r="H60" s="201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89"/>
      <c r="O60" s="80"/>
      <c r="P60" s="80"/>
      <c r="Q60" s="80"/>
      <c r="R60" s="80"/>
    </row>
    <row r="61" spans="1:18" x14ac:dyDescent="0.2">
      <c r="A61" s="199" t="s">
        <v>217</v>
      </c>
      <c r="B61" s="200"/>
      <c r="C61" s="200"/>
      <c r="D61" s="200"/>
      <c r="E61" s="200"/>
      <c r="F61" s="200"/>
      <c r="G61" s="200"/>
      <c r="H61" s="201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89"/>
      <c r="O61" s="80"/>
      <c r="P61" s="80"/>
      <c r="Q61" s="80"/>
      <c r="R61" s="80"/>
    </row>
    <row r="62" spans="1:18" x14ac:dyDescent="0.2">
      <c r="A62" s="199" t="s">
        <v>218</v>
      </c>
      <c r="B62" s="200"/>
      <c r="C62" s="200"/>
      <c r="D62" s="200"/>
      <c r="E62" s="200"/>
      <c r="F62" s="200"/>
      <c r="G62" s="200"/>
      <c r="H62" s="201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89"/>
      <c r="O62" s="80"/>
      <c r="P62" s="80"/>
      <c r="Q62" s="80"/>
      <c r="R62" s="80"/>
    </row>
    <row r="63" spans="1:18" x14ac:dyDescent="0.2">
      <c r="A63" s="199" t="s">
        <v>219</v>
      </c>
      <c r="B63" s="200"/>
      <c r="C63" s="200"/>
      <c r="D63" s="200"/>
      <c r="E63" s="200"/>
      <c r="F63" s="200"/>
      <c r="G63" s="200"/>
      <c r="H63" s="201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89"/>
      <c r="O63" s="80"/>
      <c r="P63" s="80"/>
      <c r="Q63" s="80"/>
      <c r="R63" s="80"/>
    </row>
    <row r="64" spans="1:18" x14ac:dyDescent="0.2">
      <c r="A64" s="199" t="s">
        <v>220</v>
      </c>
      <c r="B64" s="200"/>
      <c r="C64" s="200"/>
      <c r="D64" s="200"/>
      <c r="E64" s="200"/>
      <c r="F64" s="200"/>
      <c r="G64" s="200"/>
      <c r="H64" s="201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89"/>
      <c r="O64" s="80"/>
      <c r="P64" s="80"/>
      <c r="Q64" s="80"/>
      <c r="R64" s="80"/>
    </row>
    <row r="65" spans="1:18" x14ac:dyDescent="0.2">
      <c r="A65" s="199" t="s">
        <v>221</v>
      </c>
      <c r="B65" s="200"/>
      <c r="C65" s="200"/>
      <c r="D65" s="200"/>
      <c r="E65" s="200"/>
      <c r="F65" s="200"/>
      <c r="G65" s="200"/>
      <c r="H65" s="201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89"/>
      <c r="O65" s="80"/>
      <c r="P65" s="80"/>
      <c r="Q65" s="80"/>
      <c r="R65" s="80"/>
    </row>
    <row r="66" spans="1:18" x14ac:dyDescent="0.2">
      <c r="A66" s="199" t="s">
        <v>222</v>
      </c>
      <c r="B66" s="200"/>
      <c r="C66" s="200"/>
      <c r="D66" s="200"/>
      <c r="E66" s="200"/>
      <c r="F66" s="200"/>
      <c r="G66" s="200"/>
      <c r="H66" s="201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89"/>
      <c r="O66" s="80"/>
      <c r="P66" s="80"/>
      <c r="Q66" s="80"/>
      <c r="R66" s="80"/>
    </row>
    <row r="67" spans="1:18" x14ac:dyDescent="0.2">
      <c r="A67" s="199" t="s">
        <v>223</v>
      </c>
      <c r="B67" s="200"/>
      <c r="C67" s="200"/>
      <c r="D67" s="200"/>
      <c r="E67" s="200"/>
      <c r="F67" s="200"/>
      <c r="G67" s="200"/>
      <c r="H67" s="201"/>
      <c r="I67" s="4">
        <v>167</v>
      </c>
      <c r="J67" s="10">
        <f>J58-J66</f>
        <v>-10327890</v>
      </c>
      <c r="K67" s="10">
        <f>K58-K66</f>
        <v>-8423969.0155433677</v>
      </c>
      <c r="L67" s="10">
        <f>L58-L66</f>
        <v>-1712753</v>
      </c>
      <c r="M67" s="10">
        <f>M58-M66</f>
        <v>-2166049</v>
      </c>
      <c r="N67" s="89"/>
      <c r="O67" s="80"/>
      <c r="P67" s="80"/>
      <c r="Q67" s="80"/>
      <c r="R67" s="80"/>
    </row>
    <row r="68" spans="1:18" x14ac:dyDescent="0.2">
      <c r="A68" s="199" t="s">
        <v>224</v>
      </c>
      <c r="B68" s="200"/>
      <c r="C68" s="200"/>
      <c r="D68" s="200"/>
      <c r="E68" s="200"/>
      <c r="F68" s="200"/>
      <c r="G68" s="200"/>
      <c r="H68" s="201"/>
      <c r="I68" s="4">
        <v>168</v>
      </c>
      <c r="J68" s="13">
        <f>J57+J67</f>
        <v>29038227.760804825</v>
      </c>
      <c r="K68" s="13">
        <f>K57+K67</f>
        <v>40232801.878014982</v>
      </c>
      <c r="L68" s="13">
        <f>L57+L67</f>
        <v>23505759</v>
      </c>
      <c r="M68" s="13">
        <f>M57+M67</f>
        <v>58841761</v>
      </c>
      <c r="N68" s="89"/>
      <c r="O68" s="80"/>
      <c r="P68" s="80"/>
      <c r="Q68" s="80"/>
      <c r="R68" s="80"/>
    </row>
    <row r="69" spans="1:18" ht="12.75" customHeight="1" x14ac:dyDescent="0.2">
      <c r="A69" s="261" t="s">
        <v>225</v>
      </c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3"/>
      <c r="N69" s="89"/>
      <c r="O69" s="80"/>
      <c r="P69" s="80"/>
      <c r="Q69" s="80"/>
      <c r="R69" s="80"/>
    </row>
    <row r="70" spans="1:18" ht="12.75" customHeight="1" x14ac:dyDescent="0.2">
      <c r="A70" s="255" t="s">
        <v>226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7"/>
      <c r="N70" s="89"/>
      <c r="O70" s="80"/>
      <c r="P70" s="80"/>
      <c r="Q70" s="80"/>
      <c r="R70" s="80"/>
    </row>
    <row r="71" spans="1:18" x14ac:dyDescent="0.2">
      <c r="A71" s="252" t="s">
        <v>210</v>
      </c>
      <c r="B71" s="253"/>
      <c r="C71" s="253"/>
      <c r="D71" s="253"/>
      <c r="E71" s="253"/>
      <c r="F71" s="253"/>
      <c r="G71" s="253"/>
      <c r="H71" s="254"/>
      <c r="I71" s="4">
        <v>169</v>
      </c>
      <c r="J71" s="133">
        <f>J68-J72</f>
        <v>28797798.760804825</v>
      </c>
      <c r="K71" s="133">
        <f>K68-K72</f>
        <v>39786750.878014982</v>
      </c>
      <c r="L71" s="133">
        <f>L68-L72</f>
        <v>22389596</v>
      </c>
      <c r="M71" s="133">
        <f>M68-M72</f>
        <v>58221588</v>
      </c>
      <c r="N71" s="89"/>
      <c r="O71" s="80"/>
      <c r="P71" s="80"/>
      <c r="Q71" s="80"/>
      <c r="R71" s="80"/>
    </row>
    <row r="72" spans="1:18" x14ac:dyDescent="0.2">
      <c r="A72" s="258" t="s">
        <v>211</v>
      </c>
      <c r="B72" s="259"/>
      <c r="C72" s="259"/>
      <c r="D72" s="259"/>
      <c r="E72" s="259"/>
      <c r="F72" s="259"/>
      <c r="G72" s="259"/>
      <c r="H72" s="260"/>
      <c r="I72" s="7">
        <v>170</v>
      </c>
      <c r="J72" s="134">
        <v>240429</v>
      </c>
      <c r="K72" s="134">
        <v>446051</v>
      </c>
      <c r="L72" s="134">
        <v>1116163</v>
      </c>
      <c r="M72" s="134">
        <v>620173</v>
      </c>
      <c r="N72" s="89"/>
      <c r="O72" s="80"/>
      <c r="P72" s="80"/>
      <c r="Q72" s="80"/>
      <c r="R72" s="80"/>
    </row>
    <row r="73" spans="1:18" x14ac:dyDescent="0.2">
      <c r="M73" s="79"/>
      <c r="O73" s="80"/>
      <c r="P73" s="80"/>
      <c r="Q73" s="80"/>
      <c r="R73" s="80"/>
    </row>
    <row r="74" spans="1:18" x14ac:dyDescent="0.2">
      <c r="O74" s="80"/>
      <c r="P74" s="80"/>
      <c r="Q74" s="80"/>
      <c r="R74" s="80"/>
    </row>
    <row r="75" spans="1:18" x14ac:dyDescent="0.2">
      <c r="L75" s="79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  <dataValidation type="whole" operator="notEqual" allowBlank="1" showInputMessage="1" showErrorMessage="1" errorTitle="Pogrešan unos" error="Mogu se unijeti samo cjelobrojne vrijednosti." sqref="J48:M48 J54:K55 L54:M54 K59 J57 J67:M68 L60:L66 J58:M58 L57:M57 J59:J66 J72:M72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256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R53"/>
  <sheetViews>
    <sheetView showGridLines="0" zoomScale="110" zoomScaleNormal="110" zoomScaleSheetLayoutView="110" workbookViewId="0">
      <selection activeCell="J36" sqref="J36:K53"/>
    </sheetView>
  </sheetViews>
  <sheetFormatPr defaultRowHeight="12.75" x14ac:dyDescent="0.2"/>
  <cols>
    <col min="3" max="3" width="5" customWidth="1"/>
    <col min="7" max="7" width="3.5703125" customWidth="1"/>
    <col min="8" max="8" width="9.85546875" customWidth="1"/>
    <col min="9" max="9" width="6.5703125" customWidth="1"/>
    <col min="10" max="11" width="10.140625" style="72" customWidth="1"/>
    <col min="12" max="12" width="10.85546875" style="89" bestFit="1" customWidth="1"/>
    <col min="13" max="13" width="9.85546875" style="89" bestFit="1" customWidth="1"/>
    <col min="14" max="14" width="9.28515625" style="89" bestFit="1" customWidth="1"/>
    <col min="15" max="15" width="9.140625" style="89"/>
    <col min="16" max="16" width="10" style="89" bestFit="1" customWidth="1"/>
    <col min="17" max="18" width="9.140625" style="89"/>
  </cols>
  <sheetData>
    <row r="1" spans="1:11" ht="15.75" customHeight="1" x14ac:dyDescent="0.2">
      <c r="A1" s="269" t="s">
        <v>227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 ht="12.75" customHeight="1" x14ac:dyDescent="0.2">
      <c r="A2" s="270" t="s">
        <v>324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11" ht="7.5" customHeight="1" x14ac:dyDescent="0.2">
      <c r="A3" s="98"/>
      <c r="B3" s="99"/>
      <c r="C3" s="99"/>
      <c r="D3" s="99"/>
      <c r="E3" s="99"/>
      <c r="F3" s="99"/>
      <c r="G3" s="99"/>
      <c r="H3" s="99"/>
      <c r="I3" s="99"/>
      <c r="J3" s="109"/>
      <c r="K3" s="97"/>
    </row>
    <row r="4" spans="1:11" x14ac:dyDescent="0.2">
      <c r="A4" s="229" t="s">
        <v>313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</row>
    <row r="5" spans="1:11" ht="24.75" thickBot="1" x14ac:dyDescent="0.25">
      <c r="A5" s="268" t="s">
        <v>57</v>
      </c>
      <c r="B5" s="268"/>
      <c r="C5" s="268"/>
      <c r="D5" s="268"/>
      <c r="E5" s="268"/>
      <c r="F5" s="268"/>
      <c r="G5" s="268"/>
      <c r="H5" s="268"/>
      <c r="I5" s="66" t="s">
        <v>58</v>
      </c>
      <c r="J5" s="67" t="s">
        <v>165</v>
      </c>
      <c r="K5" s="67" t="s">
        <v>166</v>
      </c>
    </row>
    <row r="6" spans="1:11" x14ac:dyDescent="0.2">
      <c r="A6" s="271">
        <v>1</v>
      </c>
      <c r="B6" s="271"/>
      <c r="C6" s="271"/>
      <c r="D6" s="271"/>
      <c r="E6" s="271"/>
      <c r="F6" s="271"/>
      <c r="G6" s="271"/>
      <c r="H6" s="271"/>
      <c r="I6" s="68">
        <v>2</v>
      </c>
      <c r="J6" s="69" t="s">
        <v>3</v>
      </c>
      <c r="K6" s="69" t="s">
        <v>4</v>
      </c>
    </row>
    <row r="7" spans="1:11" x14ac:dyDescent="0.2">
      <c r="A7" s="264" t="s">
        <v>228</v>
      </c>
      <c r="B7" s="265"/>
      <c r="C7" s="265"/>
      <c r="D7" s="265"/>
      <c r="E7" s="265"/>
      <c r="F7" s="265"/>
      <c r="G7" s="265"/>
      <c r="H7" s="265"/>
      <c r="I7" s="266"/>
      <c r="J7" s="266"/>
      <c r="K7" s="267"/>
    </row>
    <row r="8" spans="1:11" x14ac:dyDescent="0.2">
      <c r="A8" s="196" t="s">
        <v>229</v>
      </c>
      <c r="B8" s="197"/>
      <c r="C8" s="197"/>
      <c r="D8" s="197"/>
      <c r="E8" s="197"/>
      <c r="F8" s="197"/>
      <c r="G8" s="197"/>
      <c r="H8" s="197"/>
      <c r="I8" s="4">
        <v>1</v>
      </c>
      <c r="J8" s="11">
        <v>52444698.871836424</v>
      </c>
      <c r="K8" s="11">
        <v>33477217</v>
      </c>
    </row>
    <row r="9" spans="1:11" x14ac:dyDescent="0.2">
      <c r="A9" s="196" t="s">
        <v>230</v>
      </c>
      <c r="B9" s="197"/>
      <c r="C9" s="197"/>
      <c r="D9" s="197"/>
      <c r="E9" s="197"/>
      <c r="F9" s="197"/>
      <c r="G9" s="197"/>
      <c r="H9" s="197"/>
      <c r="I9" s="4">
        <v>2</v>
      </c>
      <c r="J9" s="11">
        <v>75735529.087170303</v>
      </c>
      <c r="K9" s="11">
        <v>64121569</v>
      </c>
    </row>
    <row r="10" spans="1:11" x14ac:dyDescent="0.2">
      <c r="A10" s="196" t="s">
        <v>231</v>
      </c>
      <c r="B10" s="197"/>
      <c r="C10" s="197"/>
      <c r="D10" s="197"/>
      <c r="E10" s="197"/>
      <c r="F10" s="197"/>
      <c r="G10" s="197"/>
      <c r="H10" s="197"/>
      <c r="I10" s="4">
        <v>3</v>
      </c>
      <c r="J10" s="11">
        <v>0</v>
      </c>
      <c r="K10" s="11">
        <v>0</v>
      </c>
    </row>
    <row r="11" spans="1:11" x14ac:dyDescent="0.2">
      <c r="A11" s="196" t="s">
        <v>232</v>
      </c>
      <c r="B11" s="197"/>
      <c r="C11" s="197"/>
      <c r="D11" s="197"/>
      <c r="E11" s="197"/>
      <c r="F11" s="197"/>
      <c r="G11" s="197"/>
      <c r="H11" s="197"/>
      <c r="I11" s="4">
        <v>4</v>
      </c>
      <c r="J11" s="11">
        <v>110601599</v>
      </c>
      <c r="K11" s="11">
        <v>22551619</v>
      </c>
    </row>
    <row r="12" spans="1:11" x14ac:dyDescent="0.2">
      <c r="A12" s="196" t="s">
        <v>233</v>
      </c>
      <c r="B12" s="197"/>
      <c r="C12" s="197"/>
      <c r="D12" s="197"/>
      <c r="E12" s="197"/>
      <c r="F12" s="197"/>
      <c r="G12" s="197"/>
      <c r="H12" s="197"/>
      <c r="I12" s="4">
        <v>5</v>
      </c>
      <c r="J12" s="11">
        <v>18650457</v>
      </c>
      <c r="K12" s="11">
        <v>0</v>
      </c>
    </row>
    <row r="13" spans="1:11" x14ac:dyDescent="0.2">
      <c r="A13" s="196" t="s">
        <v>234</v>
      </c>
      <c r="B13" s="197"/>
      <c r="C13" s="197"/>
      <c r="D13" s="197"/>
      <c r="E13" s="197"/>
      <c r="F13" s="197"/>
      <c r="G13" s="197"/>
      <c r="H13" s="197"/>
      <c r="I13" s="4">
        <v>6</v>
      </c>
      <c r="J13" s="11">
        <v>11001000</v>
      </c>
      <c r="K13" s="11">
        <v>12049042</v>
      </c>
    </row>
    <row r="14" spans="1:11" x14ac:dyDescent="0.2">
      <c r="A14" s="199" t="s">
        <v>235</v>
      </c>
      <c r="B14" s="200"/>
      <c r="C14" s="200"/>
      <c r="D14" s="200"/>
      <c r="E14" s="200"/>
      <c r="F14" s="200"/>
      <c r="G14" s="200"/>
      <c r="H14" s="200"/>
      <c r="I14" s="4">
        <v>7</v>
      </c>
      <c r="J14" s="10">
        <f>SUM(J8:J13)</f>
        <v>268433283.95900673</v>
      </c>
      <c r="K14" s="10">
        <f>SUM(K8:K13)</f>
        <v>132199447</v>
      </c>
    </row>
    <row r="15" spans="1:11" x14ac:dyDescent="0.2">
      <c r="A15" s="196" t="s">
        <v>236</v>
      </c>
      <c r="B15" s="197"/>
      <c r="C15" s="197"/>
      <c r="D15" s="197"/>
      <c r="E15" s="197"/>
      <c r="F15" s="197"/>
      <c r="G15" s="197"/>
      <c r="H15" s="197"/>
      <c r="I15" s="4">
        <v>8</v>
      </c>
      <c r="J15" s="11">
        <v>72670143</v>
      </c>
      <c r="K15" s="11">
        <v>605000</v>
      </c>
    </row>
    <row r="16" spans="1:11" x14ac:dyDescent="0.2">
      <c r="A16" s="196" t="s">
        <v>237</v>
      </c>
      <c r="B16" s="197"/>
      <c r="C16" s="197"/>
      <c r="D16" s="197"/>
      <c r="E16" s="197"/>
      <c r="F16" s="197"/>
      <c r="G16" s="197"/>
      <c r="H16" s="197"/>
      <c r="I16" s="4">
        <v>9</v>
      </c>
      <c r="J16" s="11">
        <v>0</v>
      </c>
      <c r="K16" s="11">
        <v>0</v>
      </c>
    </row>
    <row r="17" spans="1:11" x14ac:dyDescent="0.2">
      <c r="A17" s="196" t="s">
        <v>238</v>
      </c>
      <c r="B17" s="197"/>
      <c r="C17" s="197"/>
      <c r="D17" s="197"/>
      <c r="E17" s="197"/>
      <c r="F17" s="197"/>
      <c r="G17" s="197"/>
      <c r="H17" s="197"/>
      <c r="I17" s="4">
        <v>10</v>
      </c>
      <c r="J17" s="11">
        <v>0</v>
      </c>
      <c r="K17" s="11">
        <v>47521010</v>
      </c>
    </row>
    <row r="18" spans="1:11" x14ac:dyDescent="0.2">
      <c r="A18" s="196" t="s">
        <v>239</v>
      </c>
      <c r="B18" s="197"/>
      <c r="C18" s="197"/>
      <c r="D18" s="197"/>
      <c r="E18" s="197"/>
      <c r="F18" s="197"/>
      <c r="G18" s="197"/>
      <c r="H18" s="197"/>
      <c r="I18" s="4">
        <v>11</v>
      </c>
      <c r="J18" s="93">
        <v>30620370.460726738</v>
      </c>
      <c r="K18" s="93">
        <v>34930215</v>
      </c>
    </row>
    <row r="19" spans="1:11" x14ac:dyDescent="0.2">
      <c r="A19" s="199" t="s">
        <v>240</v>
      </c>
      <c r="B19" s="200"/>
      <c r="C19" s="200"/>
      <c r="D19" s="200"/>
      <c r="E19" s="200"/>
      <c r="F19" s="200"/>
      <c r="G19" s="200"/>
      <c r="H19" s="200"/>
      <c r="I19" s="4">
        <v>12</v>
      </c>
      <c r="J19" s="10">
        <f>SUM(J15:J18)</f>
        <v>103290513.46072674</v>
      </c>
      <c r="K19" s="10">
        <f>SUM(K15:K18)</f>
        <v>83056225</v>
      </c>
    </row>
    <row r="20" spans="1:11" x14ac:dyDescent="0.2">
      <c r="A20" s="199" t="s">
        <v>241</v>
      </c>
      <c r="B20" s="200"/>
      <c r="C20" s="200"/>
      <c r="D20" s="200"/>
      <c r="E20" s="200"/>
      <c r="F20" s="200"/>
      <c r="G20" s="200"/>
      <c r="H20" s="200"/>
      <c r="I20" s="4">
        <v>13</v>
      </c>
      <c r="J20" s="10">
        <f>IF(J14&gt;J19,J14-J19,0)</f>
        <v>165142770.49827999</v>
      </c>
      <c r="K20" s="10">
        <f>IF(K14&gt;K19,K14-K19,0)</f>
        <v>49143222</v>
      </c>
    </row>
    <row r="21" spans="1:11" x14ac:dyDescent="0.2">
      <c r="A21" s="199" t="s">
        <v>242</v>
      </c>
      <c r="B21" s="200"/>
      <c r="C21" s="200"/>
      <c r="D21" s="200"/>
      <c r="E21" s="200"/>
      <c r="F21" s="200"/>
      <c r="G21" s="200"/>
      <c r="H21" s="200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64" t="s">
        <v>243</v>
      </c>
      <c r="B22" s="265"/>
      <c r="C22" s="265"/>
      <c r="D22" s="265"/>
      <c r="E22" s="265"/>
      <c r="F22" s="265"/>
      <c r="G22" s="265"/>
      <c r="H22" s="265"/>
      <c r="I22" s="266"/>
      <c r="J22" s="266"/>
      <c r="K22" s="267"/>
    </row>
    <row r="23" spans="1:11" x14ac:dyDescent="0.2">
      <c r="A23" s="196" t="s">
        <v>244</v>
      </c>
      <c r="B23" s="197"/>
      <c r="C23" s="197"/>
      <c r="D23" s="197"/>
      <c r="E23" s="197"/>
      <c r="F23" s="197"/>
      <c r="G23" s="197"/>
      <c r="H23" s="197"/>
      <c r="I23" s="4">
        <v>15</v>
      </c>
      <c r="J23" s="11">
        <v>111000</v>
      </c>
      <c r="K23" s="11">
        <v>4368086</v>
      </c>
    </row>
    <row r="24" spans="1:11" x14ac:dyDescent="0.2">
      <c r="A24" s="196" t="s">
        <v>245</v>
      </c>
      <c r="B24" s="197"/>
      <c r="C24" s="197"/>
      <c r="D24" s="197"/>
      <c r="E24" s="197"/>
      <c r="F24" s="197"/>
      <c r="G24" s="197"/>
      <c r="H24" s="197"/>
      <c r="I24" s="4">
        <v>16</v>
      </c>
      <c r="J24" s="93">
        <v>16502228</v>
      </c>
      <c r="K24" s="11">
        <v>72033940</v>
      </c>
    </row>
    <row r="25" spans="1:11" x14ac:dyDescent="0.2">
      <c r="A25" s="196" t="s">
        <v>246</v>
      </c>
      <c r="B25" s="197"/>
      <c r="C25" s="197"/>
      <c r="D25" s="197"/>
      <c r="E25" s="197"/>
      <c r="F25" s="197"/>
      <c r="G25" s="197"/>
      <c r="H25" s="197"/>
      <c r="I25" s="4">
        <v>17</v>
      </c>
      <c r="J25" s="11">
        <v>2163000</v>
      </c>
      <c r="K25" s="11">
        <v>883249</v>
      </c>
    </row>
    <row r="26" spans="1:11" x14ac:dyDescent="0.2">
      <c r="A26" s="196" t="s">
        <v>247</v>
      </c>
      <c r="B26" s="197"/>
      <c r="C26" s="197"/>
      <c r="D26" s="197"/>
      <c r="E26" s="197"/>
      <c r="F26" s="197"/>
      <c r="G26" s="197"/>
      <c r="H26" s="197"/>
      <c r="I26" s="4">
        <v>18</v>
      </c>
      <c r="J26" s="11">
        <v>0</v>
      </c>
      <c r="K26" s="11">
        <v>0</v>
      </c>
    </row>
    <row r="27" spans="1:11" x14ac:dyDescent="0.2">
      <c r="A27" s="196" t="s">
        <v>248</v>
      </c>
      <c r="B27" s="197"/>
      <c r="C27" s="197"/>
      <c r="D27" s="197"/>
      <c r="E27" s="197"/>
      <c r="F27" s="197"/>
      <c r="G27" s="197"/>
      <c r="H27" s="197"/>
      <c r="I27" s="4">
        <v>19</v>
      </c>
      <c r="J27" s="11">
        <v>359400</v>
      </c>
      <c r="K27" s="11">
        <v>323790</v>
      </c>
    </row>
    <row r="28" spans="1:11" x14ac:dyDescent="0.2">
      <c r="A28" s="199" t="s">
        <v>249</v>
      </c>
      <c r="B28" s="200"/>
      <c r="C28" s="200"/>
      <c r="D28" s="200"/>
      <c r="E28" s="200"/>
      <c r="F28" s="200"/>
      <c r="G28" s="200"/>
      <c r="H28" s="200"/>
      <c r="I28" s="4">
        <v>20</v>
      </c>
      <c r="J28" s="10">
        <f>SUM(J23:J27)</f>
        <v>19135628</v>
      </c>
      <c r="K28" s="10">
        <f>SUM(K23:K27)</f>
        <v>77609065</v>
      </c>
    </row>
    <row r="29" spans="1:11" x14ac:dyDescent="0.2">
      <c r="A29" s="196" t="s">
        <v>250</v>
      </c>
      <c r="B29" s="197"/>
      <c r="C29" s="197"/>
      <c r="D29" s="197"/>
      <c r="E29" s="197"/>
      <c r="F29" s="197"/>
      <c r="G29" s="197"/>
      <c r="H29" s="197"/>
      <c r="I29" s="4">
        <v>21</v>
      </c>
      <c r="J29" s="11">
        <v>34891000</v>
      </c>
      <c r="K29" s="11">
        <v>95352107</v>
      </c>
    </row>
    <row r="30" spans="1:11" x14ac:dyDescent="0.2">
      <c r="A30" s="196" t="s">
        <v>251</v>
      </c>
      <c r="B30" s="197"/>
      <c r="C30" s="197"/>
      <c r="D30" s="197"/>
      <c r="E30" s="197"/>
      <c r="F30" s="197"/>
      <c r="G30" s="197"/>
      <c r="H30" s="197"/>
      <c r="I30" s="4">
        <v>22</v>
      </c>
      <c r="J30" s="93">
        <v>41405454</v>
      </c>
      <c r="K30" s="11">
        <v>72049940</v>
      </c>
    </row>
    <row r="31" spans="1:11" x14ac:dyDescent="0.2">
      <c r="A31" s="196" t="s">
        <v>252</v>
      </c>
      <c r="B31" s="197"/>
      <c r="C31" s="197"/>
      <c r="D31" s="197"/>
      <c r="E31" s="197"/>
      <c r="F31" s="197"/>
      <c r="G31" s="197"/>
      <c r="H31" s="197"/>
      <c r="I31" s="4">
        <v>23</v>
      </c>
      <c r="J31" s="11">
        <v>60400</v>
      </c>
      <c r="K31" s="11">
        <v>1942400</v>
      </c>
    </row>
    <row r="32" spans="1:11" x14ac:dyDescent="0.2">
      <c r="A32" s="199" t="s">
        <v>253</v>
      </c>
      <c r="B32" s="200"/>
      <c r="C32" s="200"/>
      <c r="D32" s="200"/>
      <c r="E32" s="200"/>
      <c r="F32" s="200"/>
      <c r="G32" s="200"/>
      <c r="H32" s="200"/>
      <c r="I32" s="4">
        <v>24</v>
      </c>
      <c r="J32" s="10">
        <f>SUM(J29:J31)</f>
        <v>76356854</v>
      </c>
      <c r="K32" s="10">
        <f>SUM(K29:K31)</f>
        <v>169344447</v>
      </c>
    </row>
    <row r="33" spans="1:11" x14ac:dyDescent="0.2">
      <c r="A33" s="199" t="s">
        <v>254</v>
      </c>
      <c r="B33" s="200"/>
      <c r="C33" s="200"/>
      <c r="D33" s="200"/>
      <c r="E33" s="200"/>
      <c r="F33" s="200"/>
      <c r="G33" s="200"/>
      <c r="H33" s="200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9" t="s">
        <v>255</v>
      </c>
      <c r="B34" s="200"/>
      <c r="C34" s="200"/>
      <c r="D34" s="200"/>
      <c r="E34" s="200"/>
      <c r="F34" s="200"/>
      <c r="G34" s="200"/>
      <c r="H34" s="200"/>
      <c r="I34" s="4">
        <v>26</v>
      </c>
      <c r="J34" s="10">
        <f>IF(J32&gt;J28,J32-J28,0)</f>
        <v>57221226</v>
      </c>
      <c r="K34" s="10">
        <f>IF(K32&gt;K28,K32-K28,0)</f>
        <v>91735382</v>
      </c>
    </row>
    <row r="35" spans="1:11" x14ac:dyDescent="0.2">
      <c r="A35" s="264" t="s">
        <v>256</v>
      </c>
      <c r="B35" s="265"/>
      <c r="C35" s="265"/>
      <c r="D35" s="265"/>
      <c r="E35" s="265"/>
      <c r="F35" s="265"/>
      <c r="G35" s="265"/>
      <c r="H35" s="265"/>
      <c r="I35" s="266"/>
      <c r="J35" s="266"/>
      <c r="K35" s="267"/>
    </row>
    <row r="36" spans="1:11" x14ac:dyDescent="0.2">
      <c r="A36" s="196" t="s">
        <v>257</v>
      </c>
      <c r="B36" s="197"/>
      <c r="C36" s="197"/>
      <c r="D36" s="197"/>
      <c r="E36" s="197"/>
      <c r="F36" s="197"/>
      <c r="G36" s="197"/>
      <c r="H36" s="197"/>
      <c r="I36" s="4">
        <v>27</v>
      </c>
      <c r="J36" s="8">
        <v>0</v>
      </c>
      <c r="K36" s="11">
        <v>0</v>
      </c>
    </row>
    <row r="37" spans="1:11" x14ac:dyDescent="0.2">
      <c r="A37" s="196" t="s">
        <v>258</v>
      </c>
      <c r="B37" s="197"/>
      <c r="C37" s="197"/>
      <c r="D37" s="197"/>
      <c r="E37" s="197"/>
      <c r="F37" s="197"/>
      <c r="G37" s="197"/>
      <c r="H37" s="197"/>
      <c r="I37" s="4">
        <v>28</v>
      </c>
      <c r="J37" s="11">
        <v>127492051</v>
      </c>
      <c r="K37" s="11">
        <v>489815343</v>
      </c>
    </row>
    <row r="38" spans="1:11" x14ac:dyDescent="0.2">
      <c r="A38" s="196" t="s">
        <v>259</v>
      </c>
      <c r="B38" s="197"/>
      <c r="C38" s="197"/>
      <c r="D38" s="197"/>
      <c r="E38" s="197"/>
      <c r="F38" s="197"/>
      <c r="G38" s="197"/>
      <c r="H38" s="197"/>
      <c r="I38" s="4">
        <v>29</v>
      </c>
      <c r="J38" s="11">
        <v>0</v>
      </c>
      <c r="K38" s="11">
        <v>0</v>
      </c>
    </row>
    <row r="39" spans="1:11" x14ac:dyDescent="0.2">
      <c r="A39" s="199" t="s">
        <v>260</v>
      </c>
      <c r="B39" s="200"/>
      <c r="C39" s="200"/>
      <c r="D39" s="200"/>
      <c r="E39" s="200"/>
      <c r="F39" s="200"/>
      <c r="G39" s="200"/>
      <c r="H39" s="200"/>
      <c r="I39" s="4">
        <v>30</v>
      </c>
      <c r="J39" s="10">
        <f>SUM(J36:J38)</f>
        <v>127492051</v>
      </c>
      <c r="K39" s="10">
        <f>SUM(K36:K38)</f>
        <v>489815343</v>
      </c>
    </row>
    <row r="40" spans="1:11" x14ac:dyDescent="0.2">
      <c r="A40" s="196" t="s">
        <v>261</v>
      </c>
      <c r="B40" s="197"/>
      <c r="C40" s="197"/>
      <c r="D40" s="197"/>
      <c r="E40" s="197"/>
      <c r="F40" s="197"/>
      <c r="G40" s="197"/>
      <c r="H40" s="197"/>
      <c r="I40" s="4">
        <v>31</v>
      </c>
      <c r="J40" s="11">
        <v>173002010</v>
      </c>
      <c r="K40" s="11">
        <v>424597117</v>
      </c>
    </row>
    <row r="41" spans="1:11" x14ac:dyDescent="0.2">
      <c r="A41" s="196" t="s">
        <v>262</v>
      </c>
      <c r="B41" s="197"/>
      <c r="C41" s="197"/>
      <c r="D41" s="197"/>
      <c r="E41" s="197"/>
      <c r="F41" s="197"/>
      <c r="G41" s="197"/>
      <c r="H41" s="197"/>
      <c r="I41" s="4">
        <v>32</v>
      </c>
      <c r="J41" s="11">
        <v>0</v>
      </c>
      <c r="K41" s="93">
        <v>0</v>
      </c>
    </row>
    <row r="42" spans="1:11" x14ac:dyDescent="0.2">
      <c r="A42" s="196" t="s">
        <v>263</v>
      </c>
      <c r="B42" s="197"/>
      <c r="C42" s="197"/>
      <c r="D42" s="197"/>
      <c r="E42" s="197"/>
      <c r="F42" s="197"/>
      <c r="G42" s="197"/>
      <c r="H42" s="197"/>
      <c r="I42" s="4">
        <v>33</v>
      </c>
      <c r="J42" s="93">
        <v>2875000</v>
      </c>
      <c r="K42" s="11">
        <v>1462253</v>
      </c>
    </row>
    <row r="43" spans="1:11" x14ac:dyDescent="0.2">
      <c r="A43" s="196" t="s">
        <v>264</v>
      </c>
      <c r="B43" s="197"/>
      <c r="C43" s="197"/>
      <c r="D43" s="197"/>
      <c r="E43" s="197"/>
      <c r="F43" s="197"/>
      <c r="G43" s="197"/>
      <c r="H43" s="197"/>
      <c r="I43" s="4">
        <v>34</v>
      </c>
      <c r="J43" s="11">
        <v>0</v>
      </c>
      <c r="K43" s="11">
        <v>0</v>
      </c>
    </row>
    <row r="44" spans="1:11" x14ac:dyDescent="0.2">
      <c r="A44" s="196" t="s">
        <v>265</v>
      </c>
      <c r="B44" s="197"/>
      <c r="C44" s="197"/>
      <c r="D44" s="197"/>
      <c r="E44" s="197"/>
      <c r="F44" s="197"/>
      <c r="G44" s="197"/>
      <c r="H44" s="197"/>
      <c r="I44" s="4">
        <v>35</v>
      </c>
      <c r="J44" s="11">
        <v>0</v>
      </c>
      <c r="K44" s="11">
        <v>0</v>
      </c>
    </row>
    <row r="45" spans="1:11" x14ac:dyDescent="0.2">
      <c r="A45" s="199" t="s">
        <v>266</v>
      </c>
      <c r="B45" s="200"/>
      <c r="C45" s="200"/>
      <c r="D45" s="200"/>
      <c r="E45" s="200"/>
      <c r="F45" s="200"/>
      <c r="G45" s="200"/>
      <c r="H45" s="200"/>
      <c r="I45" s="4">
        <v>36</v>
      </c>
      <c r="J45" s="10">
        <f>SUM(J40:J44)</f>
        <v>175877010</v>
      </c>
      <c r="K45" s="10">
        <f>SUM(K40:K44)</f>
        <v>426059370</v>
      </c>
    </row>
    <row r="46" spans="1:11" x14ac:dyDescent="0.2">
      <c r="A46" s="199" t="s">
        <v>267</v>
      </c>
      <c r="B46" s="200"/>
      <c r="C46" s="200"/>
      <c r="D46" s="200"/>
      <c r="E46" s="200"/>
      <c r="F46" s="200"/>
      <c r="G46" s="200"/>
      <c r="H46" s="200"/>
      <c r="I46" s="4">
        <v>37</v>
      </c>
      <c r="J46" s="10">
        <f>IF(J39&gt;J45,J39-J45,0)</f>
        <v>0</v>
      </c>
      <c r="K46" s="10">
        <f>IF(K39&gt;K45,K39-K45,0)</f>
        <v>63755973</v>
      </c>
    </row>
    <row r="47" spans="1:11" x14ac:dyDescent="0.2">
      <c r="A47" s="199" t="s">
        <v>268</v>
      </c>
      <c r="B47" s="200"/>
      <c r="C47" s="200"/>
      <c r="D47" s="200"/>
      <c r="E47" s="200"/>
      <c r="F47" s="200"/>
      <c r="G47" s="200"/>
      <c r="H47" s="200"/>
      <c r="I47" s="4">
        <v>38</v>
      </c>
      <c r="J47" s="10">
        <f>IF(J45&gt;J39,J45-J39,0)</f>
        <v>48384959</v>
      </c>
      <c r="K47" s="10">
        <f>IF(K45&gt;K39,K45-K39,0)</f>
        <v>0</v>
      </c>
    </row>
    <row r="48" spans="1:11" x14ac:dyDescent="0.2">
      <c r="A48" s="196" t="s">
        <v>269</v>
      </c>
      <c r="B48" s="197"/>
      <c r="C48" s="197"/>
      <c r="D48" s="197"/>
      <c r="E48" s="197"/>
      <c r="F48" s="197"/>
      <c r="G48" s="197"/>
      <c r="H48" s="197"/>
      <c r="I48" s="4">
        <v>39</v>
      </c>
      <c r="J48" s="10">
        <f>IF(J20-J21+J33-J34+J46-J47&gt;0,J20-J21+J33-J34+J46-J47,0)</f>
        <v>59536585.498279989</v>
      </c>
      <c r="K48" s="10">
        <f>IF(K20-K21+K33-K34+K46-K47&gt;0,K20-K21+K33-K34+K46-K47,0)</f>
        <v>21163813</v>
      </c>
    </row>
    <row r="49" spans="1:11" x14ac:dyDescent="0.2">
      <c r="A49" s="196" t="s">
        <v>270</v>
      </c>
      <c r="B49" s="197"/>
      <c r="C49" s="197"/>
      <c r="D49" s="197"/>
      <c r="E49" s="197"/>
      <c r="F49" s="197"/>
      <c r="G49" s="197"/>
      <c r="H49" s="197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</row>
    <row r="50" spans="1:11" x14ac:dyDescent="0.2">
      <c r="A50" s="196" t="s">
        <v>271</v>
      </c>
      <c r="B50" s="197"/>
      <c r="C50" s="197"/>
      <c r="D50" s="197"/>
      <c r="E50" s="197"/>
      <c r="F50" s="197"/>
      <c r="G50" s="197"/>
      <c r="H50" s="197"/>
      <c r="I50" s="4">
        <v>41</v>
      </c>
      <c r="J50" s="11">
        <v>118207528</v>
      </c>
      <c r="K50" s="11">
        <v>179461027.75999999</v>
      </c>
    </row>
    <row r="51" spans="1:11" x14ac:dyDescent="0.2">
      <c r="A51" s="196" t="s">
        <v>272</v>
      </c>
      <c r="B51" s="197"/>
      <c r="C51" s="197"/>
      <c r="D51" s="197"/>
      <c r="E51" s="197"/>
      <c r="F51" s="197"/>
      <c r="G51" s="197"/>
      <c r="H51" s="197"/>
      <c r="I51" s="4">
        <v>42</v>
      </c>
      <c r="J51" s="11">
        <v>59536585.498279989</v>
      </c>
      <c r="K51" s="11">
        <v>21163813</v>
      </c>
    </row>
    <row r="52" spans="1:11" x14ac:dyDescent="0.2">
      <c r="A52" s="196" t="s">
        <v>273</v>
      </c>
      <c r="B52" s="197"/>
      <c r="C52" s="197"/>
      <c r="D52" s="197"/>
      <c r="E52" s="197"/>
      <c r="F52" s="197"/>
      <c r="G52" s="197"/>
      <c r="H52" s="197"/>
      <c r="I52" s="4">
        <v>43</v>
      </c>
      <c r="J52" s="11">
        <v>0</v>
      </c>
      <c r="K52" s="11">
        <v>0</v>
      </c>
    </row>
    <row r="53" spans="1:11" x14ac:dyDescent="0.2">
      <c r="A53" s="215" t="s">
        <v>274</v>
      </c>
      <c r="B53" s="216"/>
      <c r="C53" s="216"/>
      <c r="D53" s="216"/>
      <c r="E53" s="216"/>
      <c r="F53" s="216"/>
      <c r="G53" s="216"/>
      <c r="H53" s="216"/>
      <c r="I53" s="7">
        <v>44</v>
      </c>
      <c r="J53" s="13">
        <f>J50+J51-J52</f>
        <v>177744113.49827999</v>
      </c>
      <c r="K53" s="13">
        <f>K50+K51-K52</f>
        <v>200624840.75999999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K9:K13 J8:J13 J15:K18 J23:K27 J29:K31 J40:K44 J36:K38 K50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28:K28 J14:K14 J19:K21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10" zoomScaleNormal="110" zoomScaleSheetLayoutView="100" workbookViewId="0">
      <selection activeCell="K18" sqref="K18:K21"/>
    </sheetView>
  </sheetViews>
  <sheetFormatPr defaultRowHeight="12.75" x14ac:dyDescent="0.2"/>
  <cols>
    <col min="1" max="3" width="9.140625" style="72"/>
    <col min="4" max="4" width="5.42578125" style="72" customWidth="1"/>
    <col min="5" max="5" width="10.140625" style="72" bestFit="1" customWidth="1"/>
    <col min="6" max="6" width="5.28515625" style="72" customWidth="1"/>
    <col min="7" max="7" width="11.42578125" style="72" customWidth="1"/>
    <col min="8" max="8" width="1.42578125" style="72" customWidth="1"/>
    <col min="9" max="9" width="6" style="72" customWidth="1"/>
    <col min="10" max="10" width="10.85546875" style="72" bestFit="1" customWidth="1"/>
    <col min="11" max="11" width="11" style="72" bestFit="1" customWidth="1"/>
    <col min="12" max="12" width="11.28515625" style="89" bestFit="1" customWidth="1"/>
    <col min="13" max="13" width="11.140625" style="89" bestFit="1" customWidth="1"/>
    <col min="14" max="18" width="9.140625" style="89"/>
    <col min="19" max="19" width="9.140625" style="115"/>
    <col min="20" max="16384" width="9.140625" style="72"/>
  </cols>
  <sheetData>
    <row r="1" spans="1:19" ht="15" customHeight="1" x14ac:dyDescent="0.2">
      <c r="A1" s="282" t="s">
        <v>275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116"/>
    </row>
    <row r="2" spans="1:19" x14ac:dyDescent="0.2">
      <c r="A2" s="290" t="s">
        <v>324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117"/>
    </row>
    <row r="3" spans="1:19" ht="7.5" customHeight="1" x14ac:dyDescent="0.2">
      <c r="A3" s="70"/>
      <c r="B3" s="71"/>
      <c r="C3" s="88"/>
      <c r="D3" s="100"/>
      <c r="E3" s="101"/>
      <c r="F3" s="88"/>
      <c r="G3" s="101"/>
      <c r="H3" s="102"/>
      <c r="I3" s="71"/>
      <c r="J3" s="71"/>
      <c r="K3" s="71"/>
      <c r="L3" s="117"/>
    </row>
    <row r="4" spans="1:19" customFormat="1" ht="14.25" customHeight="1" x14ac:dyDescent="0.2">
      <c r="A4" s="229" t="s">
        <v>313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  <c r="L4" s="89"/>
      <c r="M4" s="89"/>
      <c r="N4" s="89"/>
      <c r="O4" s="89"/>
      <c r="P4" s="89"/>
      <c r="Q4" s="89"/>
      <c r="R4" s="89"/>
      <c r="S4" s="115"/>
    </row>
    <row r="5" spans="1:19" ht="31.5" customHeight="1" thickBot="1" x14ac:dyDescent="0.25">
      <c r="A5" s="288" t="s">
        <v>57</v>
      </c>
      <c r="B5" s="288"/>
      <c r="C5" s="288"/>
      <c r="D5" s="288"/>
      <c r="E5" s="288"/>
      <c r="F5" s="288"/>
      <c r="G5" s="288"/>
      <c r="H5" s="288"/>
      <c r="I5" s="73" t="s">
        <v>58</v>
      </c>
      <c r="J5" s="84" t="s">
        <v>165</v>
      </c>
      <c r="K5" s="84" t="s">
        <v>166</v>
      </c>
    </row>
    <row r="6" spans="1:19" x14ac:dyDescent="0.2">
      <c r="A6" s="289">
        <v>1</v>
      </c>
      <c r="B6" s="289"/>
      <c r="C6" s="289"/>
      <c r="D6" s="289"/>
      <c r="E6" s="289"/>
      <c r="F6" s="289"/>
      <c r="G6" s="289"/>
      <c r="H6" s="289"/>
      <c r="I6" s="74">
        <v>2</v>
      </c>
      <c r="J6" s="69" t="s">
        <v>3</v>
      </c>
      <c r="K6" s="69" t="s">
        <v>4</v>
      </c>
    </row>
    <row r="7" spans="1:19" x14ac:dyDescent="0.2">
      <c r="A7" s="274" t="s">
        <v>276</v>
      </c>
      <c r="B7" s="275"/>
      <c r="C7" s="275"/>
      <c r="D7" s="275"/>
      <c r="E7" s="275"/>
      <c r="F7" s="275"/>
      <c r="G7" s="275"/>
      <c r="H7" s="275"/>
      <c r="I7" s="75">
        <v>1</v>
      </c>
      <c r="J7" s="9">
        <v>1084000600</v>
      </c>
      <c r="K7" s="9">
        <v>1084000600</v>
      </c>
    </row>
    <row r="8" spans="1:19" x14ac:dyDescent="0.2">
      <c r="A8" s="274" t="s">
        <v>277</v>
      </c>
      <c r="B8" s="275"/>
      <c r="C8" s="275"/>
      <c r="D8" s="275"/>
      <c r="E8" s="275"/>
      <c r="F8" s="275"/>
      <c r="G8" s="275"/>
      <c r="H8" s="275"/>
      <c r="I8" s="75">
        <v>2</v>
      </c>
      <c r="J8" s="11">
        <v>45931894</v>
      </c>
      <c r="K8" s="11">
        <v>45931894</v>
      </c>
    </row>
    <row r="9" spans="1:19" x14ac:dyDescent="0.2">
      <c r="A9" s="274" t="s">
        <v>278</v>
      </c>
      <c r="B9" s="275"/>
      <c r="C9" s="275"/>
      <c r="D9" s="275"/>
      <c r="E9" s="275"/>
      <c r="F9" s="275"/>
      <c r="G9" s="275"/>
      <c r="H9" s="275"/>
      <c r="I9" s="75">
        <v>3</v>
      </c>
      <c r="J9" s="11">
        <v>181715439</v>
      </c>
      <c r="K9" s="93">
        <v>187353490</v>
      </c>
    </row>
    <row r="10" spans="1:19" x14ac:dyDescent="0.2">
      <c r="A10" s="274" t="s">
        <v>279</v>
      </c>
      <c r="B10" s="275"/>
      <c r="C10" s="275"/>
      <c r="D10" s="275"/>
      <c r="E10" s="275"/>
      <c r="F10" s="275"/>
      <c r="G10" s="275"/>
      <c r="H10" s="275"/>
      <c r="I10" s="75">
        <v>4</v>
      </c>
      <c r="J10" s="11">
        <v>279099580</v>
      </c>
      <c r="K10" s="11">
        <v>338538484</v>
      </c>
    </row>
    <row r="11" spans="1:19" x14ac:dyDescent="0.2">
      <c r="A11" s="274" t="s">
        <v>280</v>
      </c>
      <c r="B11" s="275"/>
      <c r="C11" s="275"/>
      <c r="D11" s="275"/>
      <c r="E11" s="275"/>
      <c r="F11" s="275"/>
      <c r="G11" s="275"/>
      <c r="H11" s="275"/>
      <c r="I11" s="75">
        <v>5</v>
      </c>
      <c r="J11" s="11">
        <v>66600774</v>
      </c>
      <c r="K11" s="11">
        <v>23913415</v>
      </c>
    </row>
    <row r="12" spans="1:19" x14ac:dyDescent="0.2">
      <c r="A12" s="274" t="s">
        <v>281</v>
      </c>
      <c r="B12" s="275"/>
      <c r="C12" s="275"/>
      <c r="D12" s="275"/>
      <c r="E12" s="275"/>
      <c r="F12" s="275"/>
      <c r="G12" s="275"/>
      <c r="H12" s="275"/>
      <c r="I12" s="75">
        <v>6</v>
      </c>
      <c r="J12" s="11">
        <v>0</v>
      </c>
      <c r="K12" s="11">
        <v>0</v>
      </c>
    </row>
    <row r="13" spans="1:19" x14ac:dyDescent="0.2">
      <c r="A13" s="274" t="s">
        <v>282</v>
      </c>
      <c r="B13" s="275"/>
      <c r="C13" s="275"/>
      <c r="D13" s="275"/>
      <c r="E13" s="275"/>
      <c r="F13" s="275"/>
      <c r="G13" s="275"/>
      <c r="H13" s="275"/>
      <c r="I13" s="75">
        <v>7</v>
      </c>
      <c r="J13" s="11">
        <v>0</v>
      </c>
      <c r="K13" s="11">
        <v>0</v>
      </c>
    </row>
    <row r="14" spans="1:19" x14ac:dyDescent="0.2">
      <c r="A14" s="274" t="s">
        <v>283</v>
      </c>
      <c r="B14" s="275"/>
      <c r="C14" s="275"/>
      <c r="D14" s="275"/>
      <c r="E14" s="275"/>
      <c r="F14" s="275"/>
      <c r="G14" s="275"/>
      <c r="H14" s="275"/>
      <c r="I14" s="75">
        <v>8</v>
      </c>
      <c r="J14" s="11">
        <v>0</v>
      </c>
      <c r="K14" s="11">
        <v>0</v>
      </c>
    </row>
    <row r="15" spans="1:19" x14ac:dyDescent="0.2">
      <c r="A15" s="274" t="s">
        <v>284</v>
      </c>
      <c r="B15" s="275"/>
      <c r="C15" s="275"/>
      <c r="D15" s="275"/>
      <c r="E15" s="275"/>
      <c r="F15" s="275"/>
      <c r="G15" s="275"/>
      <c r="H15" s="275"/>
      <c r="I15" s="75">
        <v>9</v>
      </c>
      <c r="J15" s="11">
        <v>34039849</v>
      </c>
      <c r="K15" s="11">
        <v>35156012</v>
      </c>
    </row>
    <row r="16" spans="1:19" x14ac:dyDescent="0.2">
      <c r="A16" s="280" t="s">
        <v>285</v>
      </c>
      <c r="B16" s="281"/>
      <c r="C16" s="281"/>
      <c r="D16" s="281"/>
      <c r="E16" s="281"/>
      <c r="F16" s="281"/>
      <c r="G16" s="281"/>
      <c r="H16" s="281"/>
      <c r="I16" s="75">
        <v>10</v>
      </c>
      <c r="J16" s="10">
        <f>SUM(J7:J15)</f>
        <v>1691388136</v>
      </c>
      <c r="K16" s="10">
        <f>SUM(K7:K15)</f>
        <v>1714893895</v>
      </c>
    </row>
    <row r="17" spans="1:11" x14ac:dyDescent="0.2">
      <c r="A17" s="274" t="s">
        <v>286</v>
      </c>
      <c r="B17" s="275"/>
      <c r="C17" s="275"/>
      <c r="D17" s="275"/>
      <c r="E17" s="275"/>
      <c r="F17" s="275"/>
      <c r="G17" s="275"/>
      <c r="H17" s="275"/>
      <c r="I17" s="75">
        <v>11</v>
      </c>
      <c r="J17" s="11">
        <v>-6137970</v>
      </c>
      <c r="K17" s="11">
        <v>-1712753</v>
      </c>
    </row>
    <row r="18" spans="1:11" x14ac:dyDescent="0.2">
      <c r="A18" s="274" t="s">
        <v>287</v>
      </c>
      <c r="B18" s="275"/>
      <c r="C18" s="275"/>
      <c r="D18" s="275"/>
      <c r="E18" s="275"/>
      <c r="F18" s="275"/>
      <c r="G18" s="275"/>
      <c r="H18" s="275"/>
      <c r="I18" s="75">
        <v>12</v>
      </c>
      <c r="J18" s="11">
        <v>0</v>
      </c>
      <c r="K18" s="11">
        <v>0</v>
      </c>
    </row>
    <row r="19" spans="1:11" x14ac:dyDescent="0.2">
      <c r="A19" s="274" t="s">
        <v>288</v>
      </c>
      <c r="B19" s="275"/>
      <c r="C19" s="275"/>
      <c r="D19" s="275"/>
      <c r="E19" s="275"/>
      <c r="F19" s="275"/>
      <c r="G19" s="275"/>
      <c r="H19" s="275"/>
      <c r="I19" s="75">
        <v>13</v>
      </c>
      <c r="J19" s="11">
        <v>0</v>
      </c>
      <c r="K19" s="11">
        <v>0</v>
      </c>
    </row>
    <row r="20" spans="1:11" x14ac:dyDescent="0.2">
      <c r="A20" s="274" t="s">
        <v>289</v>
      </c>
      <c r="B20" s="275"/>
      <c r="C20" s="275"/>
      <c r="D20" s="275"/>
      <c r="E20" s="275"/>
      <c r="F20" s="275"/>
      <c r="G20" s="275"/>
      <c r="H20" s="275"/>
      <c r="I20" s="75">
        <v>14</v>
      </c>
      <c r="J20" s="11">
        <v>0</v>
      </c>
      <c r="K20" s="11">
        <v>0</v>
      </c>
    </row>
    <row r="21" spans="1:11" x14ac:dyDescent="0.2">
      <c r="A21" s="274" t="s">
        <v>290</v>
      </c>
      <c r="B21" s="275"/>
      <c r="C21" s="275"/>
      <c r="D21" s="275"/>
      <c r="E21" s="275"/>
      <c r="F21" s="275"/>
      <c r="G21" s="275"/>
      <c r="H21" s="275"/>
      <c r="I21" s="75">
        <v>15</v>
      </c>
      <c r="J21" s="11">
        <v>0</v>
      </c>
      <c r="K21" s="11">
        <v>0</v>
      </c>
    </row>
    <row r="22" spans="1:11" x14ac:dyDescent="0.2">
      <c r="A22" s="274" t="s">
        <v>291</v>
      </c>
      <c r="B22" s="275"/>
      <c r="C22" s="275"/>
      <c r="D22" s="275"/>
      <c r="E22" s="275"/>
      <c r="F22" s="275"/>
      <c r="G22" s="275"/>
      <c r="H22" s="275"/>
      <c r="I22" s="75">
        <v>16</v>
      </c>
      <c r="J22" s="11">
        <v>69734695</v>
      </c>
      <c r="K22" s="11">
        <f>25217000+1512</f>
        <v>25218512</v>
      </c>
    </row>
    <row r="23" spans="1:11" x14ac:dyDescent="0.2">
      <c r="A23" s="280" t="s">
        <v>292</v>
      </c>
      <c r="B23" s="281"/>
      <c r="C23" s="281"/>
      <c r="D23" s="281"/>
      <c r="E23" s="281"/>
      <c r="F23" s="281"/>
      <c r="G23" s="281"/>
      <c r="H23" s="281"/>
      <c r="I23" s="75">
        <v>17</v>
      </c>
      <c r="J23" s="13">
        <f>SUM(J17:J22)</f>
        <v>63596725</v>
      </c>
      <c r="K23" s="13">
        <f>SUM(K17:K22)</f>
        <v>23505759</v>
      </c>
    </row>
    <row r="24" spans="1:11" x14ac:dyDescent="0.2">
      <c r="A24" s="284"/>
      <c r="B24" s="285"/>
      <c r="C24" s="285"/>
      <c r="D24" s="285"/>
      <c r="E24" s="285"/>
      <c r="F24" s="285"/>
      <c r="G24" s="285"/>
      <c r="H24" s="285"/>
      <c r="I24" s="286"/>
      <c r="J24" s="286"/>
      <c r="K24" s="287"/>
    </row>
    <row r="25" spans="1:11" x14ac:dyDescent="0.2">
      <c r="A25" s="276" t="s">
        <v>293</v>
      </c>
      <c r="B25" s="277"/>
      <c r="C25" s="277"/>
      <c r="D25" s="277"/>
      <c r="E25" s="277"/>
      <c r="F25" s="277"/>
      <c r="G25" s="277"/>
      <c r="H25" s="277"/>
      <c r="I25" s="76">
        <v>18</v>
      </c>
      <c r="J25" s="107">
        <v>61583758</v>
      </c>
      <c r="K25" s="107">
        <f>K23-K26</f>
        <v>22389596</v>
      </c>
    </row>
    <row r="26" spans="1:11" ht="17.25" customHeight="1" x14ac:dyDescent="0.2">
      <c r="A26" s="278" t="s">
        <v>294</v>
      </c>
      <c r="B26" s="279"/>
      <c r="C26" s="279"/>
      <c r="D26" s="279"/>
      <c r="E26" s="279"/>
      <c r="F26" s="279"/>
      <c r="G26" s="279"/>
      <c r="H26" s="279"/>
      <c r="I26" s="77">
        <v>19</v>
      </c>
      <c r="J26" s="108">
        <v>2012967</v>
      </c>
      <c r="K26" s="13">
        <v>1116163</v>
      </c>
    </row>
    <row r="27" spans="1:11" ht="30" customHeight="1" x14ac:dyDescent="0.2">
      <c r="A27" s="272"/>
      <c r="B27" s="273"/>
      <c r="C27" s="273"/>
      <c r="D27" s="273"/>
      <c r="E27" s="273"/>
      <c r="F27" s="273"/>
      <c r="G27" s="273"/>
      <c r="H27" s="273"/>
      <c r="I27" s="273"/>
      <c r="J27" s="273"/>
      <c r="K27" s="273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6" sqref="A6:J6"/>
    </sheetView>
  </sheetViews>
  <sheetFormatPr defaultRowHeight="12.75" x14ac:dyDescent="0.2"/>
  <cols>
    <col min="1" max="1" width="76.140625" style="72" customWidth="1"/>
    <col min="2" max="16384" width="9.140625" style="72"/>
  </cols>
  <sheetData>
    <row r="1" spans="1:10" x14ac:dyDescent="0.2">
      <c r="A1" s="125"/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5.75" x14ac:dyDescent="0.25">
      <c r="A2" s="135" t="s">
        <v>312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">
      <c r="A3" s="127"/>
      <c r="B3" s="128"/>
      <c r="C3" s="128"/>
      <c r="D3" s="128"/>
      <c r="E3" s="128"/>
      <c r="F3" s="128"/>
      <c r="G3" s="128"/>
      <c r="H3" s="128"/>
      <c r="I3" s="128"/>
      <c r="J3" s="128"/>
    </row>
    <row r="4" spans="1:10" ht="31.5" customHeight="1" x14ac:dyDescent="0.2">
      <c r="A4" s="136" t="s">
        <v>318</v>
      </c>
      <c r="B4" s="126"/>
      <c r="C4" s="126"/>
      <c r="D4" s="126"/>
      <c r="E4" s="126"/>
      <c r="F4" s="126"/>
      <c r="G4" s="126"/>
      <c r="H4" s="126"/>
      <c r="I4" s="126"/>
      <c r="J4" s="126"/>
    </row>
    <row r="5" spans="1:10" ht="12.75" customHeight="1" x14ac:dyDescent="0.2">
      <c r="A5" s="121"/>
      <c r="B5" s="120"/>
      <c r="C5" s="120"/>
      <c r="D5" s="120"/>
      <c r="E5" s="120"/>
      <c r="F5" s="120"/>
      <c r="G5" s="120"/>
      <c r="H5" s="120"/>
      <c r="I5" s="120"/>
      <c r="J5" s="120"/>
    </row>
    <row r="6" spans="1:10" x14ac:dyDescent="0.2">
      <c r="A6" s="291"/>
      <c r="B6" s="291"/>
      <c r="C6" s="291"/>
      <c r="D6" s="291"/>
      <c r="E6" s="291"/>
      <c r="F6" s="291"/>
      <c r="G6" s="291"/>
      <c r="H6" s="291"/>
      <c r="I6" s="291"/>
      <c r="J6" s="291"/>
    </row>
    <row r="7" spans="1:10" x14ac:dyDescent="0.2">
      <c r="A7" s="129"/>
      <c r="B7" s="129"/>
      <c r="C7" s="129"/>
      <c r="D7" s="129"/>
      <c r="E7" s="129"/>
      <c r="F7" s="129"/>
      <c r="G7" s="129"/>
      <c r="H7" s="129"/>
      <c r="I7" s="129"/>
      <c r="J7" s="129"/>
    </row>
    <row r="8" spans="1:10" x14ac:dyDescent="0.2">
      <c r="A8" s="129"/>
      <c r="B8" s="129"/>
      <c r="C8" s="129"/>
      <c r="D8" s="129"/>
      <c r="E8" s="129"/>
      <c r="F8" s="129"/>
      <c r="G8" s="129"/>
      <c r="H8" s="129"/>
      <c r="I8" s="129"/>
      <c r="J8" s="129"/>
    </row>
    <row r="9" spans="1:10" x14ac:dyDescent="0.2">
      <c r="A9" s="129"/>
      <c r="B9" s="129"/>
      <c r="C9" s="129"/>
      <c r="D9" s="129"/>
      <c r="E9" s="129"/>
      <c r="F9" s="129"/>
      <c r="G9" s="129"/>
      <c r="H9" s="129"/>
      <c r="I9" s="129"/>
      <c r="J9" s="129"/>
    </row>
    <row r="10" spans="1:10" x14ac:dyDescent="0.2">
      <c r="A10" s="129"/>
      <c r="B10" s="129"/>
      <c r="C10" s="129"/>
      <c r="D10" s="129"/>
      <c r="E10" s="129"/>
      <c r="F10" s="129"/>
      <c r="G10" s="129"/>
      <c r="H10" s="129"/>
      <c r="I10" s="129"/>
      <c r="J10" s="129"/>
    </row>
    <row r="11" spans="1:10" x14ac:dyDescent="0.2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x14ac:dyDescent="0.2">
      <c r="A12" s="129"/>
      <c r="B12" s="129"/>
      <c r="C12" s="129"/>
      <c r="D12" s="129"/>
      <c r="E12" s="129"/>
      <c r="F12" s="129"/>
      <c r="G12" s="129"/>
      <c r="H12" s="129"/>
      <c r="I12" s="129"/>
      <c r="J12" s="129"/>
    </row>
    <row r="13" spans="1:10" x14ac:dyDescent="0.2">
      <c r="A13" s="129"/>
      <c r="B13" s="129"/>
      <c r="C13" s="129"/>
      <c r="D13" s="129"/>
      <c r="E13" s="129"/>
      <c r="F13" s="129"/>
      <c r="G13" s="129"/>
      <c r="H13" s="129"/>
      <c r="I13" s="129"/>
      <c r="J13" s="129"/>
    </row>
    <row r="14" spans="1:10" ht="18.75" customHeight="1" x14ac:dyDescent="0.2">
      <c r="A14" s="129"/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 x14ac:dyDescent="0.2">
      <c r="A16" s="129"/>
      <c r="B16" s="129"/>
      <c r="C16" s="129"/>
      <c r="D16" s="129"/>
      <c r="E16" s="129"/>
      <c r="F16" s="129"/>
      <c r="G16" s="129"/>
      <c r="H16" s="129"/>
      <c r="I16" s="129"/>
      <c r="J16" s="129"/>
    </row>
    <row r="17" spans="1:10" x14ac:dyDescent="0.2">
      <c r="A17" s="129"/>
      <c r="B17" s="129"/>
      <c r="C17" s="129"/>
      <c r="D17" s="129"/>
      <c r="E17" s="129"/>
      <c r="F17" s="129"/>
      <c r="G17" s="129"/>
      <c r="H17" s="129"/>
      <c r="I17" s="129"/>
      <c r="J17" s="129"/>
    </row>
    <row r="18" spans="1:10" x14ac:dyDescent="0.2">
      <c r="A18" s="129"/>
      <c r="B18" s="129"/>
      <c r="C18" s="129"/>
      <c r="D18" s="129"/>
      <c r="E18" s="129"/>
      <c r="F18" s="129"/>
      <c r="G18" s="129"/>
      <c r="H18" s="129"/>
      <c r="I18" s="129"/>
      <c r="J18" s="129"/>
    </row>
    <row r="19" spans="1:10" ht="6.75" customHeight="1" x14ac:dyDescent="0.2">
      <c r="A19" s="129"/>
      <c r="B19" s="129"/>
      <c r="C19" s="129"/>
      <c r="D19" s="129"/>
      <c r="E19" s="129"/>
      <c r="F19" s="129"/>
      <c r="G19" s="129"/>
      <c r="H19" s="129"/>
      <c r="I19" s="129"/>
      <c r="J19" s="129"/>
    </row>
    <row r="20" spans="1:10" ht="7.5" customHeight="1" x14ac:dyDescent="0.2">
      <c r="A20" s="129"/>
      <c r="B20" s="129"/>
      <c r="C20" s="129"/>
      <c r="D20" s="129"/>
      <c r="E20" s="129"/>
      <c r="F20" s="129"/>
      <c r="G20" s="129"/>
      <c r="H20" s="129"/>
      <c r="I20" s="129"/>
      <c r="J20" s="129"/>
    </row>
    <row r="21" spans="1:10" x14ac:dyDescent="0.2">
      <c r="A21" s="129"/>
      <c r="B21" s="129"/>
      <c r="C21" s="129"/>
      <c r="D21" s="129"/>
      <c r="E21" s="129"/>
      <c r="F21" s="129"/>
      <c r="G21" s="129"/>
      <c r="H21" s="129"/>
      <c r="I21" s="130"/>
      <c r="J21" s="129"/>
    </row>
    <row r="22" spans="1:10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</row>
    <row r="23" spans="1:10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Jurašin Snježana</cp:lastModifiedBy>
  <cp:lastPrinted>2014-07-15T07:27:54Z</cp:lastPrinted>
  <dcterms:created xsi:type="dcterms:W3CDTF">2008-10-17T11:51:54Z</dcterms:created>
  <dcterms:modified xsi:type="dcterms:W3CDTF">2014-07-17T11:53:00Z</dcterms:modified>
</cp:coreProperties>
</file>