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odravka\KORPORATIVNE FINANCIJE\REZULTAT 2018\1.-3. 2018\NOVA VERZIJA NAKON AGROKORA U 2017\IZMJENA CF I tfi\"/>
    </mc:Choice>
  </mc:AlternateContent>
  <bookViews>
    <workbookView xWindow="-15" yWindow="105" windowWidth="12000" windowHeight="10035"/>
  </bookViews>
  <sheets>
    <sheet name="General data" sheetId="15" r:id="rId1"/>
    <sheet name="Balance sheet" sheetId="19" r:id="rId2"/>
    <sheet name="P&amp;L account" sheetId="22" r:id="rId3"/>
    <sheet name="Cash flow" sheetId="20" r:id="rId4"/>
    <sheet name="ce" sheetId="17" r:id="rId5"/>
    <sheet name="Notes" sheetId="16" r:id="rId6"/>
  </sheets>
  <definedNames>
    <definedName name="_xlnm.Print_Area" localSheetId="1">'Balance sheet'!$A$1:$K$121</definedName>
    <definedName name="_xlnm.Print_Area" localSheetId="3">'Cash flow'!$A$1:$K$53</definedName>
    <definedName name="_xlnm.Print_Area" localSheetId="0">'General data'!$A$1:$I$65</definedName>
    <definedName name="_xlnm.Print_Area" localSheetId="5">Notes!$A$1:$A$27</definedName>
    <definedName name="_xlnm.Print_Area" localSheetId="2">'P&amp;L account'!$A$1:$M$72</definedName>
    <definedName name="_xlnm.Print_Titles" localSheetId="1">'Balance sheet'!$4:$6</definedName>
  </definedNames>
  <calcPr calcId="152511"/>
</workbook>
</file>

<file path=xl/calcChain.xml><?xml version="1.0" encoding="utf-8"?>
<calcChain xmlns="http://schemas.openxmlformats.org/spreadsheetml/2006/main">
  <c r="J101" i="19" l="1"/>
  <c r="J91" i="19"/>
  <c r="J87" i="19"/>
  <c r="J83" i="19"/>
  <c r="J80" i="19"/>
  <c r="J73" i="19"/>
  <c r="J70" i="19"/>
  <c r="J115" i="19" s="1"/>
  <c r="K53" i="20" l="1"/>
  <c r="K47" i="20"/>
  <c r="K45" i="20"/>
  <c r="K39" i="20"/>
  <c r="K46" i="20" s="1"/>
  <c r="K32" i="20"/>
  <c r="K34" i="20" s="1"/>
  <c r="K28" i="20"/>
  <c r="K33" i="20" s="1"/>
  <c r="K19" i="20"/>
  <c r="K21" i="20" s="1"/>
  <c r="K14" i="20"/>
  <c r="K20" i="20" s="1"/>
  <c r="L67" i="22"/>
  <c r="M58" i="22"/>
  <c r="M67" i="22" s="1"/>
  <c r="M68" i="22" s="1"/>
  <c r="L58" i="22"/>
  <c r="M57" i="22"/>
  <c r="L57" i="22"/>
  <c r="L68" i="22" s="1"/>
  <c r="M34" i="22"/>
  <c r="L34" i="22"/>
  <c r="M28" i="22"/>
  <c r="M43" i="22" s="1"/>
  <c r="L28" i="22"/>
  <c r="L43" i="22" s="1"/>
  <c r="M23" i="22"/>
  <c r="L23" i="22"/>
  <c r="M17" i="22"/>
  <c r="L17" i="22"/>
  <c r="M13" i="22"/>
  <c r="L13" i="22"/>
  <c r="M11" i="22"/>
  <c r="M44" i="22" s="1"/>
  <c r="M47" i="22" s="1"/>
  <c r="L11" i="22"/>
  <c r="L44" i="22" s="1"/>
  <c r="L47" i="22" s="1"/>
  <c r="M8" i="22"/>
  <c r="L8" i="22"/>
  <c r="K101" i="19"/>
  <c r="K91" i="19"/>
  <c r="K87" i="19"/>
  <c r="K83" i="19"/>
  <c r="K70" i="19" s="1"/>
  <c r="K115" i="19" s="1"/>
  <c r="K80" i="19"/>
  <c r="K73" i="19"/>
  <c r="K57" i="19"/>
  <c r="K50" i="19"/>
  <c r="K42" i="19"/>
  <c r="K41" i="19"/>
  <c r="K36" i="19"/>
  <c r="K27" i="19"/>
  <c r="K17" i="19"/>
  <c r="K10" i="19"/>
  <c r="K9" i="19" s="1"/>
  <c r="K67" i="19" s="1"/>
  <c r="K48" i="20" l="1"/>
  <c r="K49" i="20"/>
  <c r="L46" i="22"/>
  <c r="L45" i="22"/>
  <c r="L49" i="22" s="1"/>
  <c r="M46" i="22"/>
  <c r="M45" i="22"/>
  <c r="M49" i="22" s="1"/>
  <c r="J57" i="19"/>
  <c r="J50" i="19"/>
  <c r="J42" i="19"/>
  <c r="J41" i="19" s="1"/>
  <c r="J36" i="19"/>
  <c r="J27" i="19"/>
  <c r="J17" i="19"/>
  <c r="J9" i="19" s="1"/>
  <c r="J10" i="19"/>
  <c r="M51" i="22" l="1"/>
  <c r="M50" i="22"/>
  <c r="L51" i="22"/>
  <c r="L50" i="22"/>
  <c r="J67" i="19"/>
  <c r="J53" i="20"/>
  <c r="J47" i="20"/>
  <c r="J49" i="20" s="1"/>
  <c r="J46" i="20"/>
  <c r="J48" i="20" s="1"/>
  <c r="J45" i="20"/>
  <c r="J39" i="20"/>
  <c r="J32" i="20"/>
  <c r="J34" i="20" s="1"/>
  <c r="J28" i="20"/>
  <c r="J33" i="20" s="1"/>
  <c r="J21" i="20"/>
  <c r="J19" i="20"/>
  <c r="J14" i="20"/>
  <c r="J20" i="20" s="1"/>
  <c r="K71" i="22"/>
  <c r="J71" i="22"/>
  <c r="J67" i="22"/>
  <c r="K58" i="22"/>
  <c r="K67" i="22" s="1"/>
  <c r="K68" i="22" s="1"/>
  <c r="J58" i="22"/>
  <c r="K57" i="22"/>
  <c r="J57" i="22"/>
  <c r="J68" i="22" s="1"/>
  <c r="K54" i="22"/>
  <c r="J54" i="22"/>
  <c r="K17" i="17" l="1"/>
  <c r="M71" i="22"/>
  <c r="L71" i="22"/>
  <c r="M54" i="22"/>
  <c r="L54" i="22"/>
  <c r="K120" i="19"/>
  <c r="K119" i="19" s="1"/>
  <c r="J120" i="19"/>
  <c r="J119" i="19" s="1"/>
  <c r="K26" i="17" l="1"/>
  <c r="K15" i="17" l="1"/>
  <c r="J15" i="17"/>
  <c r="K11" i="17"/>
  <c r="J11" i="17"/>
  <c r="K8" i="17"/>
  <c r="J8" i="17"/>
  <c r="K7" i="17"/>
  <c r="J7" i="17"/>
  <c r="J23" i="17" l="1"/>
  <c r="J25" i="17" s="1"/>
  <c r="K9" i="17"/>
  <c r="K23" i="17" l="1"/>
  <c r="K25" i="17" s="1"/>
  <c r="K10" i="17"/>
  <c r="K16" i="17" s="1"/>
  <c r="J10" i="17"/>
  <c r="J9" i="17"/>
  <c r="J16" i="17" l="1"/>
</calcChain>
</file>

<file path=xl/sharedStrings.xml><?xml version="1.0" encoding="utf-8"?>
<sst xmlns="http://schemas.openxmlformats.org/spreadsheetml/2006/main" count="358" uniqueCount="327">
  <si>
    <t xml:space="preserve">   3. Goodwill</t>
  </si>
  <si>
    <t/>
  </si>
  <si>
    <t>M.P.</t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</si>
  <si>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</si>
  <si>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</si>
  <si>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</si>
  <si>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</si>
  <si>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</si>
  <si>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</si>
  <si>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</si>
  <si>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</si>
  <si>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</si>
  <si>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</si>
  <si>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</si>
  <si>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1039</t>
  </si>
  <si>
    <t>BELUPO d.d.</t>
  </si>
  <si>
    <t>Koprivnica</t>
  </si>
  <si>
    <t>Dolni Lhota u Luhačovic, Češka</t>
  </si>
  <si>
    <t>Sarajevo, BiH</t>
  </si>
  <si>
    <t>3805140</t>
  </si>
  <si>
    <t>5981449907</t>
  </si>
  <si>
    <t>3042510487</t>
  </si>
  <si>
    <t>20188537</t>
  </si>
  <si>
    <t>Appendix 1</t>
  </si>
  <si>
    <t>Reporting period: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</si>
  <si>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</si>
  <si>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</si>
  <si>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</si>
  <si>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</si>
  <si>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</si>
  <si>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</si>
  <si>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</si>
  <si>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Internet adress:</t>
  </si>
  <si>
    <t>Code and name of comune/town</t>
  </si>
  <si>
    <t>Code and  county name</t>
  </si>
  <si>
    <t>Consolidated statement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</si>
  <si>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</si>
  <si>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</si>
  <si>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</si>
  <si>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</si>
  <si>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</si>
  <si>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</si>
  <si>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</si>
  <si>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Phone number:</t>
  </si>
  <si>
    <t>(authorised person for representation)</t>
  </si>
  <si>
    <t>Fascimile:</t>
  </si>
  <si>
    <t>E-mail address:</t>
  </si>
  <si>
    <t>Surname and name</t>
  </si>
  <si>
    <t xml:space="preserve">Disclosure documents: </t>
  </si>
  <si>
    <t>(signed by authorised person for representation)</t>
  </si>
  <si>
    <t>BALANCE SHEET</t>
  </si>
  <si>
    <t>Item</t>
  </si>
  <si>
    <t>AOP
code</t>
  </si>
  <si>
    <t>Last year (net)</t>
  </si>
  <si>
    <t>Current year
(net)</t>
  </si>
  <si>
    <t xml:space="preserve">A)  RECEIVABLES FOR SUBSCRIBED BUT  NOT PAID-IN  CAPITAL </t>
  </si>
  <si>
    <t>ASSETS</t>
  </si>
  <si>
    <t>B)  LONG-TERM ASSETS (003+010+020+029+033)</t>
  </si>
  <si>
    <t>I. INTANGIBLE ASSETS (004 to 009)</t>
  </si>
  <si>
    <t xml:space="preserve">   1. Assets development </t>
  </si>
  <si>
    <t xml:space="preserve">   2. Concessions, patents, licences fees, trade and service marks, software and other rights</t>
  </si>
  <si>
    <t xml:space="preserve">   4. Prepayments for purchase of intangible assets 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</si>
  <si>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</si>
  <si>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</si>
  <si>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</si>
  <si>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</si>
  <si>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</si>
  <si>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</si>
  <si>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</si>
  <si>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</si>
  <si>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</si>
  <si>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</si>
  <si>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</si>
  <si>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9. Investments in buildings</t>
  </si>
  <si>
    <t>III. LONG-TERM FINANCIAL ASSETS (021 to 028)</t>
  </si>
  <si>
    <t xml:space="preserve">     1. Investments (shares) with related parties </t>
  </si>
  <si>
    <t xml:space="preserve">     2. Loans given to related parties </t>
  </si>
  <si>
    <t xml:space="preserve">     3. Participating interest (shares)</t>
  </si>
  <si>
    <t xml:space="preserve">     4. Loans to entrepreneurs in whom the entity holds participating interests</t>
  </si>
  <si>
    <t xml:space="preserve">     5. Investments in securities</t>
  </si>
  <si>
    <t xml:space="preserve">     6. Loans, deposits and similar assets</t>
  </si>
  <si>
    <t xml:space="preserve">     7. Other long - term financial assets </t>
  </si>
  <si>
    <t xml:space="preserve">     8. Investments accounted by equity method</t>
  </si>
  <si>
    <t>IV. RECEIVABLES (030 to 032)</t>
  </si>
  <si>
    <t xml:space="preserve">     1.Receivables from related parties</t>
  </si>
  <si>
    <t xml:space="preserve">     2. Receivables from based on trade loans</t>
  </si>
  <si>
    <t xml:space="preserve">     3. Other receivables</t>
  </si>
  <si>
    <t>V. DEFERRED TAX ASSETS</t>
  </si>
  <si>
    <t>C) SHORT TERM ASSETS (035+043+050+058)</t>
  </si>
  <si>
    <t>I. INVENTORIES (036 to 042)</t>
  </si>
  <si>
    <t xml:space="preserve">   1. Raw-material and supplies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</si>
  <si>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</si>
  <si>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</si>
  <si>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</si>
  <si>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</si>
  <si>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sales</t>
  </si>
  <si>
    <t xml:space="preserve">   7. Biological assets</t>
  </si>
  <si>
    <t>II. RECEIVABLES (044 to 049)</t>
  </si>
  <si>
    <t xml:space="preserve">   1. Receivables from related parties </t>
  </si>
  <si>
    <t xml:space="preserve">   2. Accounts receivable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</si>
  <si>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</si>
  <si>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</si>
  <si>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</si>
  <si>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</si>
  <si>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>III. SHORT TERM FINANCIAL ASSETS (051 to 057)</t>
  </si>
  <si>
    <t xml:space="preserve">     1. Shares (stocks) in related parties </t>
  </si>
  <si>
    <t xml:space="preserve">     2. Loans given to related parties</t>
  </si>
  <si>
    <t xml:space="preserve">     3. Participating interests (shares) </t>
  </si>
  <si>
    <t xml:space="preserve">     6. Loans, deposits, etc.</t>
  </si>
  <si>
    <t xml:space="preserve">     7. Other financial assets </t>
  </si>
  <si>
    <t>IV. CASH AT BANK AND IN CASHIER</t>
  </si>
  <si>
    <t>D)  PREPAID EXPENSES AND ACCRUED REVENUE</t>
  </si>
  <si>
    <t>E)  TOTAL ASSETS (001+002+034+059)</t>
  </si>
  <si>
    <t>F)  OFF-BALANCE RECORDS</t>
  </si>
  <si>
    <t>LIABILITIES AND CAPITAL</t>
  </si>
  <si>
    <t>A)  CAPITAL AND RESERVES (063+064+065+071+072+075+078)</t>
  </si>
  <si>
    <t>I. SUBSCRIBED CAPITAL</t>
  </si>
  <si>
    <t>II. CAPITAL RESERVES</t>
  </si>
  <si>
    <t>III.RESERVES FROM PROFIT (066+067-068+069+070)</t>
  </si>
  <si>
    <t>1. Reserves prescribed by low</t>
  </si>
  <si>
    <t>2. Reserves for treasury shares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</si>
  <si>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</si>
  <si>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</si>
  <si>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</si>
  <si>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</si>
  <si>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</si>
  <si>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</si>
  <si>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</si>
  <si>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VI. PROFIT/LOSS FOR THE CURRENT YEAR (076-077)</t>
  </si>
  <si>
    <t>1. Profit for the current year</t>
  </si>
  <si>
    <t>2. Loss for the current year</t>
  </si>
  <si>
    <t>IX. MINORITY INTERESTS</t>
  </si>
  <si>
    <t>B)  PROVISIONS (080 to 082)</t>
  </si>
  <si>
    <t xml:space="preserve">     1. Provisions for pensions, severance pay, and similar liabilities </t>
  </si>
  <si>
    <t xml:space="preserve">     2. Reserves for tax liabilities</t>
  </si>
  <si>
    <t xml:space="preserve">     3. Other reserves</t>
  </si>
  <si>
    <t>C)  LONG -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</si>
  <si>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</si>
  <si>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</si>
  <si>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 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</si>
  <si>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</si>
  <si>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</si>
  <si>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</si>
  <si>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</si>
  <si>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</si>
  <si>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</si>
  <si>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</si>
  <si>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</si>
  <si>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</si>
  <si>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</si>
  <si>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long-term assets held for sale </t>
  </si>
  <si>
    <t xml:space="preserve">   12. Other short - term liabilities</t>
  </si>
  <si>
    <t>E) DEFFERED SETTLEMENTS OF CHARGES AND INCOME DEFERRED TO FUTURE PERIOD</t>
  </si>
  <si>
    <t>F) TOTAL – CAPITAL AND LIABILITIES (062+079+083+093+106)</t>
  </si>
  <si>
    <t>G)  OFF-BALANCE RECORDS</t>
  </si>
  <si>
    <t xml:space="preserve">APPENDIX to balance sheet(to be filled in by entrepreneur that prepares consolidated annual financial report) </t>
  </si>
  <si>
    <t>CAPITAL AND RESERVES</t>
  </si>
  <si>
    <t xml:space="preserve">1. Attributed to equity holders of parent company </t>
  </si>
  <si>
    <t>2. Attributed to minority interest</t>
  </si>
  <si>
    <t>Last year</t>
  </si>
  <si>
    <t>Current year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</si>
  <si>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</si>
  <si>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</si>
  <si>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</si>
  <si>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</si>
  <si>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</si>
  <si>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</si>
  <si>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</si>
  <si>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</si>
  <si>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3. Staff costs (121 to 123)</t>
  </si>
  <si>
    <t xml:space="preserve">        a) Net  salaries and wages</t>
  </si>
  <si>
    <t xml:space="preserve">        b) Cost for taxes and contributions from salaries 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</si>
  <si>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</si>
  <si>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</si>
  <si>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</si>
  <si>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</si>
  <si>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</si>
  <si>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</si>
  <si>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</si>
  <si>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</si>
  <si>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</si>
  <si>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</si>
  <si>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</si>
  <si>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</si>
  <si>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do 141)</t>
  </si>
  <si>
    <t xml:space="preserve">    3. Unrealized losses (expenses) on financial assets</t>
  </si>
  <si>
    <t xml:space="preserve">    4. Other financial expenses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</si>
  <si>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</si>
  <si>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</si>
  <si>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</si>
  <si>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</si>
  <si>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</si>
  <si>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</si>
  <si>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</si>
  <si>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</si>
  <si>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</si>
  <si>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</si>
  <si>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</si>
  <si>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 (149-151)</t>
  </si>
  <si>
    <t xml:space="preserve">  2. Loss for the period (151-148)</t>
  </si>
  <si>
    <t xml:space="preserve">APPENDIX to P&amp;L account (to be filled in by entrepreneur that prepares consolidated financial report) </t>
  </si>
  <si>
    <t>XIV. PROFIT OR LOSS FOR THE PERIOD</t>
  </si>
  <si>
    <t xml:space="preserve">   1. Attributed to equity holders of parent company </t>
  </si>
  <si>
    <t xml:space="preserve">   2. Attributed to minority interest</t>
  </si>
  <si>
    <t>STATEMENT OF OTHER COMPREHENSIVE INCOME (IFRS)</t>
  </si>
  <si>
    <t>I. PROFIT OR LOSS FOR THE PERIOD (= 152)</t>
  </si>
  <si>
    <t>II. OTHER COMPREHENSIVE INCOME / LOSS BEFORE TAX (159 do 165)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</si>
  <si>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</si>
  <si>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</si>
  <si>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</si>
  <si>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</si>
  <si>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</si>
  <si>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</si>
  <si>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</si>
  <si>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</si>
  <si>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 OR LOSS FOR THE PERIOD (158-166)</t>
  </si>
  <si>
    <t>V. COMPREHENSIVE INCOME OR LOSS FOR THE PERIOD (157+167)</t>
  </si>
  <si>
    <t xml:space="preserve">APPENDIX to Statement of other comprenhensive income (to be filled in by entrepreneur that prepares consolidated financial report) </t>
  </si>
  <si>
    <t>VI. COMPREHENSIVE INCOME OR LOSS FOR THE PERIOD</t>
  </si>
  <si>
    <t>STATEMENT OF CASH FLOWS  - INDIRECT METHOD</t>
  </si>
  <si>
    <t>CASH FLOW FROM OPERATING ACTIVITIES</t>
  </si>
  <si>
    <t xml:space="preserve">   1. Profit before tax </t>
  </si>
  <si>
    <t xml:space="preserve">   2. Depreciation</t>
  </si>
  <si>
    <t xml:space="preserve">   3. Increase in short term liabilities</t>
  </si>
  <si>
    <t xml:space="preserve">   4. Decrease in short term receivables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</si>
  <si>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</si>
  <si>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</si>
  <si>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</si>
  <si>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1. Decrease in short term liabilities</t>
  </si>
  <si>
    <t xml:space="preserve">   2. Increase in short term receivables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</si>
  <si>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</si>
  <si>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</si>
  <si>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</si>
  <si>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(007-012)</t>
  </si>
  <si>
    <t>A2) NET DECREASE IN IN CASH FLOW FROM OPERATING ACTIVITIES (012-007)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</si>
  <si>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</si>
  <si>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</si>
  <si>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</si>
  <si>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3. Interests receipts</t>
  </si>
  <si>
    <t xml:space="preserve">   4. Dividend receipts</t>
  </si>
  <si>
    <t xml:space="preserve">   5. Other cash inflows from investing activities</t>
  </si>
  <si>
    <t>III. Total cash inflows from investing activities (015 to 019)</t>
  </si>
  <si>
    <t xml:space="preserve">   1. Cash outflow for purchase of long-term tangible and intangible assets </t>
  </si>
  <si>
    <t xml:space="preserve">   2. Cash outflow for acquisition of equity and debt financial instruments 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</si>
  <si>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</si>
  <si>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</si>
  <si>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</si>
  <si>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</si>
  <si>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</si>
  <si>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</si>
  <si>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</si>
  <si>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</si>
  <si>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</si>
  <si>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</si>
  <si>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</si>
  <si>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</si>
  <si>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</si>
  <si>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</si>
  <si>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</si>
  <si>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(030-036)</t>
  </si>
  <si>
    <t>C2) NET DECREASE  IN CASH FLOW FROM FINANCIAL ACTIVITIES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</si>
  <si>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</si>
  <si>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</si>
  <si>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</si>
  <si>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</si>
  <si>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</si>
  <si>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</si>
  <si>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</si>
  <si>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</si>
  <si>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</si>
  <si>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</si>
  <si>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</si>
  <si>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</si>
  <si>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</si>
  <si>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</si>
  <si>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</si>
  <si>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</si>
  <si>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10. Total capital and reserves (AOP 001 do 009)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</si>
  <si>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</si>
  <si>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</si>
  <si>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</si>
  <si>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</si>
  <si>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</si>
  <si>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16. Other changes of capital</t>
  </si>
  <si>
    <t>17. Total increase or decrease in capital (AOP 011 do 016)</t>
  </si>
  <si>
    <t>17 a. Attributed to equity holders of parent company</t>
  </si>
  <si>
    <t>17 b.  Attributed to minority interest</t>
  </si>
  <si>
    <t>to</t>
  </si>
  <si>
    <t>3. Statement of responsible persons for preparation of financial statements</t>
  </si>
  <si>
    <t>Quarterly financial report of entrepreneur  - TFI-POD</t>
  </si>
  <si>
    <t>Headquarters</t>
  </si>
  <si>
    <t>1. Financial statements (balance sheet, profit and loss account, cash flow statement, statement of changes in</t>
  </si>
  <si>
    <t xml:space="preserve">    1. Changes in value of work in progress and  finished products
         i and finished products  </t>
  </si>
  <si>
    <t>Last Year</t>
  </si>
  <si>
    <t xml:space="preserve">     1. Interest income, foreign exchange gains, dividends and similar income from related parties</t>
  </si>
  <si>
    <t>YES</t>
  </si>
  <si>
    <t xml:space="preserve">2. Interim management Report </t>
  </si>
  <si>
    <t xml:space="preserve"> shareholders' equity and notes to the financial statements)</t>
  </si>
  <si>
    <t>PROFIT AND LOSS ACCOUNT</t>
  </si>
  <si>
    <t>Quarterly</t>
  </si>
  <si>
    <t>Cumulative</t>
  </si>
  <si>
    <t>048 220 562</t>
  </si>
  <si>
    <t>Notes:</t>
  </si>
  <si>
    <t>Obligator: Podravka prehrambena industrija d.d., Koprivnica</t>
  </si>
  <si>
    <t>Ljubljana, Slovenija</t>
  </si>
  <si>
    <t xml:space="preserve">     2. Interest income, foreign exchange gains, dividends and similar income from 
         non - related parties  and other entities   </t>
  </si>
  <si>
    <t xml:space="preserve">    1. Interest expenses, foreign exchange losses and similar expenses from  related parties 
      </t>
  </si>
  <si>
    <t xml:space="preserve">    2. Interest expenses, foreign exchange gains and similar expenses from 
         non - related parties  and other entities   </t>
  </si>
  <si>
    <t>5391814000</t>
  </si>
  <si>
    <t>PODRAVKA d.o.o. BEOGRAD</t>
  </si>
  <si>
    <t>Novi Beograd, Srbija</t>
  </si>
  <si>
    <t>17332970</t>
  </si>
  <si>
    <t>Artner Kukec Julijana</t>
  </si>
  <si>
    <t>048 653 055</t>
  </si>
  <si>
    <t>Julijana.ArtnerKukec@podravka.hr</t>
  </si>
  <si>
    <t>Pucar Marin</t>
  </si>
  <si>
    <t>ŽITO d.o.o.</t>
  </si>
  <si>
    <t>The accounting policy in 2018 year did not change.</t>
  </si>
  <si>
    <t>Warszawa, Polska</t>
  </si>
  <si>
    <t>1.1.2018.</t>
  </si>
  <si>
    <t>6407</t>
  </si>
  <si>
    <t xml:space="preserve">PODRAVKA d.o.o. SARAJEVO </t>
  </si>
  <si>
    <t>PODRAVKA POLSKA Sp. z.o.o.</t>
  </si>
  <si>
    <t>PODRAVKA-LAGRIS a.s.</t>
  </si>
  <si>
    <t>31.3.2018.</t>
  </si>
  <si>
    <t>as at 31.3.2018.</t>
  </si>
  <si>
    <t>for the period 1.1.2018. to 31.3.2018.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</si>
</sst>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2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98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3" fontId="2" fillId="2" borderId="6" xfId="0" applyNumberFormat="1" applyFont="1" applyFill="1" applyBorder="1" applyAlignment="1" applyProtection="1">
      <alignment vertical="center"/>
      <protection hidden="1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7" xfId="3" applyNumberFormat="1" applyFont="1" applyFill="1" applyBorder="1" applyAlignment="1" applyProtection="1">
      <alignment horizontal="center" vertical="center"/>
      <protection locked="0" hidden="1"/>
    </xf>
    <xf numFmtId="0" fontId="7" fillId="0" borderId="8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9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9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0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1" xfId="3" applyFont="1" applyBorder="1" applyAlignment="1" applyProtection="1">
      <protection hidden="1"/>
    </xf>
    <xf numFmtId="0" fontId="7" fillId="0" borderId="11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49" fontId="8" fillId="3" borderId="14" xfId="0" applyNumberFormat="1" applyFont="1" applyFill="1" applyBorder="1" applyAlignment="1">
      <alignment horizontal="center"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9" fillId="3" borderId="15" xfId="0" applyFont="1" applyFill="1" applyBorder="1" applyAlignment="1">
      <alignment horizontal="center" vertical="center" wrapText="1"/>
    </xf>
    <xf numFmtId="49" fontId="20" fillId="3" borderId="14" xfId="0" applyNumberFormat="1" applyFont="1" applyFill="1" applyBorder="1" applyAlignment="1">
      <alignment horizontal="center" vertical="center"/>
    </xf>
    <xf numFmtId="164" fontId="19" fillId="0" borderId="1" xfId="0" applyNumberFormat="1" applyFont="1" applyFill="1" applyBorder="1" applyAlignment="1">
      <alignment horizontal="center" vertical="center"/>
    </xf>
    <xf numFmtId="164" fontId="19" fillId="0" borderId="6" xfId="0" applyNumberFormat="1" applyFont="1" applyFill="1" applyBorder="1" applyAlignment="1">
      <alignment horizontal="center" vertical="center"/>
    </xf>
    <xf numFmtId="164" fontId="19" fillId="0" borderId="4" xfId="0" applyNumberFormat="1" applyFont="1" applyFill="1" applyBorder="1" applyAlignment="1">
      <alignment horizontal="center" vertical="center"/>
    </xf>
    <xf numFmtId="0" fontId="15" fillId="0" borderId="0" xfId="2" applyFont="1" applyBorder="1" applyAlignment="1" applyProtection="1">
      <alignment vertical="center"/>
      <protection hidden="1"/>
    </xf>
    <xf numFmtId="3" fontId="1" fillId="0" borderId="0" xfId="0" applyNumberFormat="1" applyFont="1"/>
    <xf numFmtId="0" fontId="15" fillId="0" borderId="0" xfId="3" applyFont="1" applyFill="1" applyBorder="1" applyAlignment="1" applyProtection="1">
      <alignment vertical="center"/>
      <protection hidden="1"/>
    </xf>
    <xf numFmtId="0" fontId="15" fillId="0" borderId="0" xfId="3" applyFont="1" applyFill="1" applyBorder="1" applyAlignment="1" applyProtection="1">
      <protection hidden="1"/>
    </xf>
    <xf numFmtId="0" fontId="11" fillId="0" borderId="0" xfId="3" applyFill="1" applyAlignment="1"/>
    <xf numFmtId="0" fontId="8" fillId="3" borderId="15" xfId="0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15" fillId="0" borderId="0" xfId="3" applyFont="1" applyFill="1" applyAlignment="1" applyProtection="1">
      <protection hidden="1"/>
    </xf>
    <xf numFmtId="0" fontId="5" fillId="0" borderId="0" xfId="3" applyFont="1" applyAlignment="1" applyProtection="1">
      <alignment horizontal="left"/>
      <protection hidden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/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0" fontId="8" fillId="3" borderId="8" xfId="0" applyFont="1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Alignment="1" applyProtection="1">
      <alignment horizontal="center"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8" fillId="0" borderId="0" xfId="5" applyFont="1" applyFill="1" applyBorder="1" applyAlignment="1" applyProtection="1">
      <alignment horizontal="center" vertical="center"/>
      <protection hidden="1"/>
    </xf>
    <xf numFmtId="14" fontId="18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vertical="center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0" fontId="15" fillId="7" borderId="0" xfId="3" applyFont="1" applyFill="1" applyBorder="1" applyAlignment="1" applyProtection="1">
      <protection hidden="1"/>
    </xf>
    <xf numFmtId="0" fontId="11" fillId="7" borderId="0" xfId="3" applyFill="1" applyAlignment="1"/>
    <xf numFmtId="3" fontId="2" fillId="7" borderId="6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center" vertical="top" wrapText="1"/>
      <protection hidden="1"/>
    </xf>
    <xf numFmtId="0" fontId="1" fillId="0" borderId="19" xfId="0" applyFont="1" applyBorder="1"/>
    <xf numFmtId="0" fontId="1" fillId="0" borderId="18" xfId="0" applyFont="1" applyBorder="1" applyAlignment="1">
      <alignment vertical="center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3" fontId="2" fillId="0" borderId="0" xfId="5" applyNumberFormat="1" applyFont="1" applyAlignment="1">
      <alignment wrapText="1"/>
    </xf>
    <xf numFmtId="3" fontId="2" fillId="0" borderId="0" xfId="5" applyNumberFormat="1" applyFont="1" applyBorder="1" applyAlignment="1">
      <alignment wrapText="1"/>
    </xf>
    <xf numFmtId="3" fontId="2" fillId="0" borderId="0" xfId="0" applyNumberFormat="1" applyFont="1" applyFill="1" applyBorder="1" applyAlignment="1">
      <alignment vertical="center"/>
    </xf>
    <xf numFmtId="0" fontId="1" fillId="0" borderId="0" xfId="5" applyFont="1" applyBorder="1" applyAlignment="1">
      <alignment vertical="top" wrapText="1"/>
    </xf>
    <xf numFmtId="0" fontId="1" fillId="0" borderId="0" xfId="5" applyFont="1" applyBorder="1" applyAlignment="1">
      <alignment horizontal="left" vertical="top" wrapText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1" fillId="0" borderId="0" xfId="5" applyFont="1" applyAlignment="1">
      <alignment horizontal="left" vertical="top"/>
    </xf>
    <xf numFmtId="0" fontId="11" fillId="0" borderId="0" xfId="5" applyFont="1">
      <alignment vertical="top"/>
    </xf>
    <xf numFmtId="0" fontId="9" fillId="0" borderId="0" xfId="5" applyFont="1" applyAlignment="1">
      <alignment horizontal="left"/>
    </xf>
    <xf numFmtId="0" fontId="9" fillId="0" borderId="0" xfId="5" applyFont="1" applyAlignment="1"/>
    <xf numFmtId="0" fontId="11" fillId="0" borderId="0" xfId="5" applyFont="1" applyAlignment="1"/>
    <xf numFmtId="0" fontId="1" fillId="0" borderId="0" xfId="5" applyFont="1" applyAlignment="1"/>
    <xf numFmtId="3" fontId="2" fillId="8" borderId="6" xfId="0" applyNumberFormat="1" applyFont="1" applyFill="1" applyBorder="1" applyAlignment="1" applyProtection="1">
      <alignment vertical="center"/>
      <protection hidden="1"/>
    </xf>
    <xf numFmtId="0" fontId="12" fillId="0" borderId="0" xfId="5" applyFont="1" applyAlignment="1">
      <alignment horizontal="left"/>
    </xf>
    <xf numFmtId="0" fontId="23" fillId="0" borderId="0" xfId="5" applyFont="1" applyAlignment="1">
      <alignment horizontal="left" vertical="top" wrapText="1"/>
    </xf>
    <xf numFmtId="3" fontId="2" fillId="8" borderId="1" xfId="0" applyNumberFormat="1" applyFont="1" applyFill="1" applyBorder="1" applyAlignment="1" applyProtection="1">
      <alignment vertical="center"/>
      <protection hidden="1"/>
    </xf>
    <xf numFmtId="3" fontId="2" fillId="7" borderId="1" xfId="0" applyNumberFormat="1" applyFont="1" applyFill="1" applyBorder="1" applyAlignment="1">
      <alignment vertical="center"/>
    </xf>
    <xf numFmtId="3" fontId="2" fillId="7" borderId="4" xfId="0" applyNumberFormat="1" applyFont="1" applyFill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3" fontId="2" fillId="0" borderId="4" xfId="0" applyNumberFormat="1" applyFont="1" applyFill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20" xfId="3" applyFont="1" applyBorder="1" applyAlignment="1" applyProtection="1">
      <alignment horizontal="right"/>
      <protection hidden="1"/>
    </xf>
    <xf numFmtId="0" fontId="4" fillId="2" borderId="21" xfId="3" applyFont="1" applyFill="1" applyBorder="1" applyAlignment="1" applyProtection="1">
      <alignment horizontal="left" vertical="center"/>
      <protection locked="0" hidden="1"/>
    </xf>
    <xf numFmtId="0" fontId="7" fillId="0" borderId="22" xfId="3" applyFont="1" applyBorder="1" applyAlignment="1">
      <alignment horizontal="left" vertical="center"/>
    </xf>
    <xf numFmtId="0" fontId="7" fillId="0" borderId="23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3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20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center" wrapText="1"/>
      <protection hidden="1"/>
    </xf>
    <xf numFmtId="0" fontId="5" fillId="0" borderId="20" xfId="3" applyFont="1" applyBorder="1" applyAlignment="1" applyProtection="1">
      <alignment horizontal="right" wrapText="1"/>
      <protection hidden="1"/>
    </xf>
    <xf numFmtId="1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6" fillId="2" borderId="21" xfId="1" applyFill="1" applyBorder="1" applyAlignment="1" applyProtection="1">
      <protection locked="0" hidden="1"/>
    </xf>
    <xf numFmtId="0" fontId="4" fillId="0" borderId="22" xfId="3" applyFont="1" applyBorder="1" applyAlignment="1" applyProtection="1">
      <protection locked="0" hidden="1"/>
    </xf>
    <xf numFmtId="0" fontId="4" fillId="0" borderId="23" xfId="3" applyFont="1" applyBorder="1" applyAlignment="1" applyProtection="1">
      <protection locked="0" hidden="1"/>
    </xf>
    <xf numFmtId="0" fontId="4" fillId="2" borderId="21" xfId="3" applyFont="1" applyFill="1" applyBorder="1" applyAlignment="1" applyProtection="1">
      <alignment horizontal="right" vertical="center"/>
      <protection locked="0" hidden="1"/>
    </xf>
    <xf numFmtId="0" fontId="7" fillId="0" borderId="22" xfId="3" applyFont="1" applyBorder="1" applyAlignment="1"/>
    <xf numFmtId="0" fontId="7" fillId="0" borderId="23" xfId="3" applyFont="1" applyBorder="1" applyAlignment="1"/>
    <xf numFmtId="0" fontId="7" fillId="0" borderId="22" xfId="3" applyFont="1" applyBorder="1" applyAlignment="1">
      <alignment horizontal="left"/>
    </xf>
    <xf numFmtId="0" fontId="7" fillId="0" borderId="23" xfId="3" applyFont="1" applyBorder="1" applyAlignment="1">
      <alignment horizontal="left"/>
    </xf>
    <xf numFmtId="0" fontId="7" fillId="0" borderId="8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7" borderId="0" xfId="3" applyFont="1" applyFill="1" applyAlignment="1">
      <alignment horizontal="center" vertical="center"/>
    </xf>
    <xf numFmtId="0" fontId="7" fillId="7" borderId="0" xfId="3" applyFont="1" applyFill="1" applyAlignment="1">
      <alignment vertical="center"/>
    </xf>
    <xf numFmtId="0" fontId="5" fillId="0" borderId="22" xfId="3" applyFont="1" applyBorder="1" applyAlignment="1"/>
    <xf numFmtId="0" fontId="5" fillId="0" borderId="23" xfId="3" applyFont="1" applyBorder="1" applyAlignment="1"/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20" xfId="3" applyFont="1" applyBorder="1" applyAlignment="1" applyProtection="1">
      <alignment horizontal="right" wrapText="1"/>
      <protection hidden="1"/>
    </xf>
    <xf numFmtId="49" fontId="4" fillId="2" borderId="21" xfId="3" applyNumberFormat="1" applyFont="1" applyFill="1" applyBorder="1" applyAlignment="1" applyProtection="1">
      <alignment horizontal="left" vertical="center"/>
      <protection locked="0" hidden="1"/>
    </xf>
    <xf numFmtId="49" fontId="4" fillId="0" borderId="22" xfId="3" applyNumberFormat="1" applyFont="1" applyBorder="1" applyAlignment="1" applyProtection="1">
      <alignment horizontal="left" vertical="center"/>
      <protection locked="0" hidden="1"/>
    </xf>
    <xf numFmtId="49" fontId="4" fillId="0" borderId="23" xfId="3" applyNumberFormat="1" applyFont="1" applyBorder="1" applyAlignment="1" applyProtection="1">
      <alignment horizontal="left" vertical="center"/>
      <protection locked="0" hidden="1"/>
    </xf>
    <xf numFmtId="0" fontId="4" fillId="2" borderId="21" xfId="0" applyFont="1" applyFill="1" applyBorder="1" applyAlignment="1" applyProtection="1">
      <alignment horizontal="right" vertical="center"/>
      <protection locked="0" hidden="1"/>
    </xf>
    <xf numFmtId="0" fontId="5" fillId="0" borderId="22" xfId="0" applyFont="1" applyBorder="1" applyAlignment="1"/>
    <xf numFmtId="0" fontId="5" fillId="0" borderId="23" xfId="0" applyFont="1" applyBorder="1" applyAlignment="1"/>
    <xf numFmtId="0" fontId="4" fillId="2" borderId="22" xfId="3" applyFont="1" applyFill="1" applyBorder="1" applyAlignment="1" applyProtection="1">
      <alignment horizontal="right" vertical="center"/>
      <protection locked="0" hidden="1"/>
    </xf>
    <xf numFmtId="0" fontId="4" fillId="2" borderId="23" xfId="3" applyFont="1" applyFill="1" applyBorder="1" applyAlignment="1" applyProtection="1">
      <alignment horizontal="righ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0" xfId="3" applyFont="1" applyBorder="1" applyAlignment="1" applyProtection="1">
      <alignment horizontal="center"/>
      <protection hidden="1"/>
    </xf>
    <xf numFmtId="0" fontId="4" fillId="0" borderId="22" xfId="3" applyFont="1" applyBorder="1" applyAlignment="1" applyProtection="1">
      <alignment horizontal="left" vertical="center"/>
      <protection locked="0" hidden="1"/>
    </xf>
    <xf numFmtId="0" fontId="7" fillId="0" borderId="0" xfId="3" applyFont="1" applyAlignment="1">
      <alignment horizontal="center"/>
    </xf>
    <xf numFmtId="49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21" xfId="1" applyNumberFormat="1" applyFill="1" applyBorder="1" applyAlignment="1" applyProtection="1">
      <alignment horizontal="left" vertical="center"/>
      <protection locked="0" hidden="1"/>
    </xf>
    <xf numFmtId="0" fontId="5" fillId="0" borderId="23" xfId="3" applyFont="1" applyBorder="1" applyAlignment="1">
      <alignment horizontal="left" vertical="center"/>
    </xf>
    <xf numFmtId="0" fontId="21" fillId="0" borderId="0" xfId="3" applyFont="1" applyFill="1" applyAlignment="1" applyProtection="1">
      <alignment horizontal="left"/>
      <protection hidden="1"/>
    </xf>
    <xf numFmtId="0" fontId="9" fillId="0" borderId="0" xfId="3" applyFont="1" applyFill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22" fillId="0" borderId="0" xfId="2" applyFont="1" applyBorder="1" applyAlignment="1" applyProtection="1">
      <alignment horizontal="left" vertical="center"/>
      <protection hidden="1"/>
    </xf>
    <xf numFmtId="0" fontId="5" fillId="0" borderId="5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5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vertical="center"/>
    </xf>
    <xf numFmtId="0" fontId="1" fillId="4" borderId="32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30" xfId="0" applyFont="1" applyFill="1" applyBorder="1" applyAlignment="1" applyProtection="1">
      <alignment vertical="center" wrapText="1"/>
      <protection hidden="1"/>
    </xf>
    <xf numFmtId="0" fontId="9" fillId="2" borderId="31" xfId="0" applyFont="1" applyFill="1" applyBorder="1" applyAlignment="1" applyProtection="1">
      <alignment vertical="center" wrapText="1"/>
      <protection hidden="1"/>
    </xf>
    <xf numFmtId="0" fontId="9" fillId="2" borderId="32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3" borderId="37" xfId="0" applyFont="1" applyFill="1" applyBorder="1" applyAlignment="1" applyProtection="1">
      <alignment horizontal="center" vertical="center" wrapText="1"/>
      <protection hidden="1"/>
    </xf>
    <xf numFmtId="0" fontId="4" fillId="3" borderId="38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9" fillId="5" borderId="30" xfId="0" applyFont="1" applyFill="1" applyBorder="1" applyAlignment="1" applyProtection="1">
      <alignment horizontal="left" vertical="center" wrapText="1"/>
      <protection hidden="1"/>
    </xf>
    <xf numFmtId="0" fontId="9" fillId="5" borderId="31" xfId="0" applyFont="1" applyFill="1" applyBorder="1" applyAlignment="1" applyProtection="1">
      <alignment horizontal="left" vertical="center" wrapText="1"/>
      <protection hidden="1"/>
    </xf>
    <xf numFmtId="0" fontId="9" fillId="5" borderId="32" xfId="0" applyFont="1" applyFill="1" applyBorder="1" applyAlignment="1" applyProtection="1">
      <alignment horizontal="left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38" xfId="0" applyFont="1" applyFill="1" applyBorder="1" applyAlignment="1" applyProtection="1">
      <alignment horizontal="center" vertical="center" wrapText="1"/>
      <protection hidden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4" fillId="4" borderId="3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42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 indent="1"/>
    </xf>
    <xf numFmtId="0" fontId="4" fillId="0" borderId="35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4" borderId="45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6" borderId="30" xfId="0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left" vertical="center" wrapText="1"/>
    </xf>
    <xf numFmtId="0" fontId="16" fillId="6" borderId="31" xfId="0" applyFont="1" applyFill="1" applyBorder="1" applyAlignment="1">
      <alignment vertical="center" wrapText="1"/>
    </xf>
    <xf numFmtId="0" fontId="16" fillId="6" borderId="32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19" fillId="0" borderId="25" xfId="0" applyFont="1" applyFill="1" applyBorder="1" applyAlignment="1">
      <alignment horizontal="left"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9" fillId="0" borderId="30" xfId="0" applyFont="1" applyFill="1" applyBorder="1" applyAlignment="1">
      <alignment horizontal="left" vertical="center" wrapText="1"/>
    </xf>
    <xf numFmtId="0" fontId="19" fillId="0" borderId="31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19" fillId="3" borderId="15" xfId="0" applyFont="1" applyFill="1" applyBorder="1" applyAlignment="1">
      <alignment horizontal="center" vertical="center" wrapText="1"/>
    </xf>
    <xf numFmtId="49" fontId="20" fillId="3" borderId="14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1" fillId="0" borderId="0" xfId="5" applyFont="1" applyAlignment="1"/>
  </cellXfs>
  <cellStyles count="6">
    <cellStyle name="Hyperlink" xfId="1" builtinId="8"/>
    <cellStyle name="Normal" xfId="0" builtinId="0"/>
    <cellStyle name="Normal_TFI-KI" xfId="2"/>
    <cellStyle name="Normal_TFI-POD" xfId="3"/>
    <cellStyle name="Obično_Knjiga2" xfId="4"/>
    <cellStyle name="Style 1" xfId="5"/>
  </cellStyles>
  <dxfs count="4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ulijana.ArtnerKuke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65"/>
  <sheetViews>
    <sheetView showGridLines="0" tabSelected="1" zoomScaleNormal="100" zoomScaleSheetLayoutView="100" workbookViewId="0">
      <selection activeCell="H3" sqref="H3"/>
    </sheetView>
  </sheetViews>
  <sheetFormatPr defaultRowHeight="12.75" x14ac:dyDescent="0.2"/>
  <cols>
    <col min="1" max="1" width="9.140625" style="16"/>
    <col min="2" max="2" width="20.5703125" style="16" customWidth="1"/>
    <col min="3" max="3" width="9.5703125" style="16" customWidth="1"/>
    <col min="4" max="4" width="9.42578125" style="16" customWidth="1"/>
    <col min="5" max="5" width="11.85546875" style="16" customWidth="1"/>
    <col min="6" max="6" width="8.42578125" style="16" customWidth="1"/>
    <col min="7" max="7" width="8.7109375" style="16" customWidth="1"/>
    <col min="8" max="8" width="18.28515625" style="16" customWidth="1"/>
    <col min="9" max="9" width="13.140625" style="16" customWidth="1"/>
    <col min="10" max="16384" width="9.140625" style="16"/>
  </cols>
  <sheetData>
    <row r="1" spans="1:12" ht="15.75" x14ac:dyDescent="0.25">
      <c r="A1" s="182" t="s">
        <v>23</v>
      </c>
      <c r="B1" s="182"/>
      <c r="C1" s="182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">
      <c r="A2" s="147" t="s">
        <v>24</v>
      </c>
      <c r="B2" s="147"/>
      <c r="C2" s="147"/>
      <c r="D2" s="148"/>
      <c r="E2" s="17" t="s">
        <v>319</v>
      </c>
      <c r="F2" s="18"/>
      <c r="G2" s="83" t="s">
        <v>287</v>
      </c>
      <c r="H2" s="17" t="s">
        <v>324</v>
      </c>
      <c r="I2" s="19"/>
      <c r="J2" s="15"/>
      <c r="K2" s="15"/>
      <c r="L2" s="15"/>
    </row>
    <row r="3" spans="1:12" x14ac:dyDescent="0.2">
      <c r="A3" s="20"/>
      <c r="B3" s="20"/>
      <c r="C3" s="20"/>
      <c r="D3" s="20"/>
      <c r="E3" s="21"/>
      <c r="F3" s="21"/>
      <c r="G3" s="20"/>
      <c r="H3" s="20"/>
      <c r="I3" s="22"/>
      <c r="J3" s="15"/>
      <c r="K3" s="15"/>
      <c r="L3" s="15"/>
    </row>
    <row r="4" spans="1:12" ht="15.75" customHeight="1" x14ac:dyDescent="0.2">
      <c r="A4" s="149" t="s">
        <v>289</v>
      </c>
      <c r="B4" s="149"/>
      <c r="C4" s="149"/>
      <c r="D4" s="149"/>
      <c r="E4" s="149"/>
      <c r="F4" s="149"/>
      <c r="G4" s="149"/>
      <c r="H4" s="149"/>
      <c r="I4" s="149"/>
      <c r="J4" s="15"/>
      <c r="K4" s="15"/>
      <c r="L4" s="15"/>
    </row>
    <row r="5" spans="1:12" x14ac:dyDescent="0.2">
      <c r="A5" s="23"/>
      <c r="B5" s="23"/>
      <c r="C5" s="23"/>
      <c r="D5" s="24"/>
      <c r="E5" s="25"/>
      <c r="F5" s="26"/>
      <c r="G5" s="27"/>
      <c r="H5" s="28"/>
      <c r="I5" s="29"/>
      <c r="J5" s="15"/>
      <c r="K5" s="15"/>
      <c r="L5" s="15"/>
    </row>
    <row r="6" spans="1:12" x14ac:dyDescent="0.2">
      <c r="A6" s="137" t="s">
        <v>25</v>
      </c>
      <c r="B6" s="138"/>
      <c r="C6" s="145" t="s">
        <v>5</v>
      </c>
      <c r="D6" s="146"/>
      <c r="E6" s="150"/>
      <c r="F6" s="150"/>
      <c r="G6" s="150"/>
      <c r="H6" s="150"/>
      <c r="I6" s="31"/>
      <c r="J6" s="15"/>
      <c r="K6" s="15"/>
      <c r="L6" s="15"/>
    </row>
    <row r="7" spans="1:12" x14ac:dyDescent="0.2">
      <c r="A7" s="32"/>
      <c r="B7" s="32"/>
      <c r="C7" s="23"/>
      <c r="D7" s="23"/>
      <c r="E7" s="150"/>
      <c r="F7" s="150"/>
      <c r="G7" s="150"/>
      <c r="H7" s="150"/>
      <c r="I7" s="31"/>
      <c r="J7" s="15"/>
      <c r="K7" s="15"/>
      <c r="L7" s="15"/>
    </row>
    <row r="8" spans="1:12" ht="21" customHeight="1" x14ac:dyDescent="0.2">
      <c r="A8" s="151" t="s">
        <v>26</v>
      </c>
      <c r="B8" s="152"/>
      <c r="C8" s="145" t="s">
        <v>6</v>
      </c>
      <c r="D8" s="146"/>
      <c r="E8" s="150"/>
      <c r="F8" s="150"/>
      <c r="G8" s="150"/>
      <c r="H8" s="150"/>
      <c r="I8" s="24"/>
      <c r="J8" s="15"/>
      <c r="K8" s="15"/>
      <c r="L8" s="15"/>
    </row>
    <row r="9" spans="1:12" x14ac:dyDescent="0.2">
      <c r="A9" s="33"/>
      <c r="B9" s="33"/>
      <c r="C9" s="34"/>
      <c r="D9" s="23"/>
      <c r="E9" s="23"/>
      <c r="F9" s="23"/>
      <c r="G9" s="23"/>
      <c r="H9" s="23"/>
      <c r="I9" s="23"/>
      <c r="J9" s="15"/>
      <c r="K9" s="15"/>
      <c r="L9" s="15"/>
    </row>
    <row r="10" spans="1:12" x14ac:dyDescent="0.2">
      <c r="A10" s="142" t="s">
        <v>27</v>
      </c>
      <c r="B10" s="143"/>
      <c r="C10" s="145" t="s">
        <v>7</v>
      </c>
      <c r="D10" s="146"/>
      <c r="E10" s="23"/>
      <c r="F10" s="23"/>
      <c r="G10" s="23"/>
      <c r="H10" s="23"/>
      <c r="I10" s="23"/>
      <c r="J10" s="15"/>
      <c r="K10" s="15"/>
      <c r="L10" s="15"/>
    </row>
    <row r="11" spans="1:12" x14ac:dyDescent="0.2">
      <c r="A11" s="144"/>
      <c r="B11" s="144"/>
      <c r="C11" s="23"/>
      <c r="D11" s="23"/>
      <c r="E11" s="23"/>
      <c r="F11" s="23"/>
      <c r="G11" s="23"/>
      <c r="H11" s="23"/>
      <c r="I11" s="23"/>
      <c r="J11" s="15"/>
      <c r="K11" s="15"/>
      <c r="L11" s="15"/>
    </row>
    <row r="12" spans="1:12" x14ac:dyDescent="0.2">
      <c r="A12" s="137" t="s">
        <v>28</v>
      </c>
      <c r="B12" s="138"/>
      <c r="C12" s="139" t="s">
        <v>8</v>
      </c>
      <c r="D12" s="140"/>
      <c r="E12" s="140"/>
      <c r="F12" s="140"/>
      <c r="G12" s="140"/>
      <c r="H12" s="140"/>
      <c r="I12" s="141"/>
      <c r="J12" s="15"/>
      <c r="K12" s="15"/>
      <c r="L12" s="15"/>
    </row>
    <row r="13" spans="1:12" x14ac:dyDescent="0.2">
      <c r="A13" s="32"/>
      <c r="B13" s="32"/>
      <c r="C13" s="35"/>
      <c r="D13" s="23"/>
      <c r="E13" s="23"/>
      <c r="F13" s="23"/>
      <c r="G13" s="23"/>
      <c r="H13" s="23"/>
      <c r="I13" s="23"/>
      <c r="J13" s="15"/>
      <c r="K13" s="15"/>
      <c r="L13" s="15"/>
    </row>
    <row r="14" spans="1:12" x14ac:dyDescent="0.2">
      <c r="A14" s="137" t="s">
        <v>29</v>
      </c>
      <c r="B14" s="138"/>
      <c r="C14" s="153">
        <v>48000</v>
      </c>
      <c r="D14" s="154"/>
      <c r="E14" s="23"/>
      <c r="F14" s="139" t="s">
        <v>9</v>
      </c>
      <c r="G14" s="140"/>
      <c r="H14" s="140"/>
      <c r="I14" s="141"/>
      <c r="J14" s="15"/>
      <c r="K14" s="15"/>
      <c r="L14" s="15"/>
    </row>
    <row r="15" spans="1:12" x14ac:dyDescent="0.2">
      <c r="A15" s="32"/>
      <c r="B15" s="32"/>
      <c r="C15" s="23"/>
      <c r="D15" s="23"/>
      <c r="E15" s="23"/>
      <c r="F15" s="23"/>
      <c r="G15" s="23"/>
      <c r="H15" s="23"/>
      <c r="I15" s="23"/>
      <c r="J15" s="15"/>
      <c r="K15" s="15"/>
      <c r="L15" s="15"/>
    </row>
    <row r="16" spans="1:12" x14ac:dyDescent="0.2">
      <c r="A16" s="137" t="s">
        <v>30</v>
      </c>
      <c r="B16" s="138"/>
      <c r="C16" s="139" t="s">
        <v>10</v>
      </c>
      <c r="D16" s="140"/>
      <c r="E16" s="140"/>
      <c r="F16" s="140"/>
      <c r="G16" s="140"/>
      <c r="H16" s="140"/>
      <c r="I16" s="141"/>
      <c r="J16" s="15"/>
      <c r="K16" s="15"/>
      <c r="L16" s="15"/>
    </row>
    <row r="17" spans="1:12" x14ac:dyDescent="0.2">
      <c r="A17" s="32"/>
      <c r="B17" s="32"/>
      <c r="C17" s="23"/>
      <c r="D17" s="23"/>
      <c r="E17" s="23"/>
      <c r="F17" s="23"/>
      <c r="G17" s="23"/>
      <c r="H17" s="23"/>
      <c r="I17" s="23"/>
      <c r="J17" s="15"/>
      <c r="K17" s="15"/>
      <c r="L17" s="15"/>
    </row>
    <row r="18" spans="1:12" x14ac:dyDescent="0.2">
      <c r="A18" s="137" t="s">
        <v>31</v>
      </c>
      <c r="B18" s="138"/>
      <c r="C18" s="155" t="s">
        <v>11</v>
      </c>
      <c r="D18" s="156"/>
      <c r="E18" s="156"/>
      <c r="F18" s="156"/>
      <c r="G18" s="156"/>
      <c r="H18" s="156"/>
      <c r="I18" s="157"/>
      <c r="J18" s="15"/>
      <c r="K18" s="15"/>
      <c r="L18" s="15"/>
    </row>
    <row r="19" spans="1:12" x14ac:dyDescent="0.2">
      <c r="A19" s="32"/>
      <c r="B19" s="32"/>
      <c r="C19" s="35"/>
      <c r="D19" s="23"/>
      <c r="E19" s="23"/>
      <c r="F19" s="23"/>
      <c r="G19" s="23"/>
      <c r="H19" s="23"/>
      <c r="I19" s="23"/>
      <c r="J19" s="15"/>
      <c r="K19" s="15"/>
      <c r="L19" s="15"/>
    </row>
    <row r="20" spans="1:12" x14ac:dyDescent="0.2">
      <c r="A20" s="137" t="s">
        <v>32</v>
      </c>
      <c r="B20" s="138"/>
      <c r="C20" s="155" t="s">
        <v>12</v>
      </c>
      <c r="D20" s="156"/>
      <c r="E20" s="156"/>
      <c r="F20" s="156"/>
      <c r="G20" s="156"/>
      <c r="H20" s="156"/>
      <c r="I20" s="157"/>
      <c r="J20" s="15"/>
      <c r="K20" s="15"/>
      <c r="L20" s="15"/>
    </row>
    <row r="21" spans="1:12" x14ac:dyDescent="0.2">
      <c r="A21" s="32"/>
      <c r="B21" s="32"/>
      <c r="C21" s="35"/>
      <c r="D21" s="23"/>
      <c r="E21" s="23"/>
      <c r="F21" s="23"/>
      <c r="G21" s="23"/>
      <c r="H21" s="23"/>
      <c r="I21" s="23"/>
      <c r="J21" s="15"/>
      <c r="K21" s="15"/>
      <c r="L21" s="15"/>
    </row>
    <row r="22" spans="1:12" x14ac:dyDescent="0.2">
      <c r="A22" s="137" t="s">
        <v>33</v>
      </c>
      <c r="B22" s="138"/>
      <c r="C22" s="36">
        <v>201</v>
      </c>
      <c r="D22" s="139" t="s">
        <v>9</v>
      </c>
      <c r="E22" s="161"/>
      <c r="F22" s="162"/>
      <c r="G22" s="163"/>
      <c r="H22" s="164"/>
      <c r="I22" s="38"/>
      <c r="J22" s="15"/>
      <c r="K22" s="15"/>
      <c r="L22" s="15"/>
    </row>
    <row r="23" spans="1:12" x14ac:dyDescent="0.2">
      <c r="A23" s="32"/>
      <c r="B23" s="32"/>
      <c r="C23" s="23"/>
      <c r="D23" s="39"/>
      <c r="E23" s="39"/>
      <c r="F23" s="39"/>
      <c r="G23" s="39"/>
      <c r="H23" s="23"/>
      <c r="I23" s="24"/>
      <c r="J23" s="15"/>
      <c r="K23" s="15"/>
      <c r="L23" s="15"/>
    </row>
    <row r="24" spans="1:12" x14ac:dyDescent="0.2">
      <c r="A24" s="137" t="s">
        <v>34</v>
      </c>
      <c r="B24" s="138"/>
      <c r="C24" s="36">
        <v>6</v>
      </c>
      <c r="D24" s="139" t="s">
        <v>13</v>
      </c>
      <c r="E24" s="161"/>
      <c r="F24" s="161"/>
      <c r="G24" s="162"/>
      <c r="H24" s="30" t="s">
        <v>36</v>
      </c>
      <c r="I24" s="43" t="s">
        <v>320</v>
      </c>
      <c r="J24" s="15"/>
      <c r="K24" s="15"/>
      <c r="L24" s="15"/>
    </row>
    <row r="25" spans="1:12" x14ac:dyDescent="0.2">
      <c r="A25" s="32"/>
      <c r="B25" s="32"/>
      <c r="C25" s="23"/>
      <c r="D25" s="39"/>
      <c r="E25" s="39"/>
      <c r="F25" s="39"/>
      <c r="G25" s="32"/>
      <c r="H25" s="32" t="s">
        <v>37</v>
      </c>
      <c r="I25" s="35"/>
      <c r="J25" s="15"/>
      <c r="K25" s="15"/>
      <c r="L25" s="15"/>
    </row>
    <row r="26" spans="1:12" x14ac:dyDescent="0.2">
      <c r="A26" s="137" t="s">
        <v>35</v>
      </c>
      <c r="B26" s="138"/>
      <c r="C26" s="40" t="s">
        <v>295</v>
      </c>
      <c r="D26" s="41"/>
      <c r="E26" s="15"/>
      <c r="F26" s="42"/>
      <c r="G26" s="137" t="s">
        <v>38</v>
      </c>
      <c r="H26" s="138"/>
      <c r="I26" s="43" t="s">
        <v>14</v>
      </c>
      <c r="J26" s="15"/>
      <c r="K26" s="15"/>
      <c r="L26" s="15"/>
    </row>
    <row r="27" spans="1:12" x14ac:dyDescent="0.2">
      <c r="A27" s="32"/>
      <c r="B27" s="32"/>
      <c r="C27" s="23"/>
      <c r="D27" s="42"/>
      <c r="E27" s="42"/>
      <c r="F27" s="42"/>
      <c r="G27" s="42"/>
      <c r="H27" s="23"/>
      <c r="I27" s="44"/>
      <c r="J27" s="15"/>
      <c r="K27" s="15"/>
      <c r="L27" s="15"/>
    </row>
    <row r="28" spans="1:12" x14ac:dyDescent="0.2">
      <c r="A28" s="165" t="s">
        <v>39</v>
      </c>
      <c r="B28" s="166"/>
      <c r="C28" s="167"/>
      <c r="D28" s="167"/>
      <c r="E28" s="168" t="s">
        <v>290</v>
      </c>
      <c r="F28" s="169"/>
      <c r="G28" s="169"/>
      <c r="H28" s="187" t="s">
        <v>40</v>
      </c>
      <c r="I28" s="187"/>
      <c r="J28" s="15"/>
      <c r="K28" s="15"/>
      <c r="L28" s="15"/>
    </row>
    <row r="29" spans="1:12" x14ac:dyDescent="0.2">
      <c r="A29" s="15"/>
      <c r="B29" s="15"/>
      <c r="C29" s="15"/>
      <c r="D29" s="29"/>
      <c r="E29" s="23"/>
      <c r="F29" s="23"/>
      <c r="G29" s="23"/>
      <c r="H29" s="45"/>
      <c r="I29" s="44"/>
      <c r="J29" s="15"/>
      <c r="K29" s="15"/>
      <c r="L29" s="15"/>
    </row>
    <row r="30" spans="1:12" x14ac:dyDescent="0.2">
      <c r="A30" s="158" t="s">
        <v>15</v>
      </c>
      <c r="B30" s="159"/>
      <c r="C30" s="159"/>
      <c r="D30" s="160"/>
      <c r="E30" s="158" t="s">
        <v>16</v>
      </c>
      <c r="F30" s="180"/>
      <c r="G30" s="181"/>
      <c r="H30" s="145" t="s">
        <v>19</v>
      </c>
      <c r="I30" s="188"/>
      <c r="J30" s="15"/>
      <c r="K30" s="15"/>
      <c r="L30" s="15"/>
    </row>
    <row r="31" spans="1:12" x14ac:dyDescent="0.2">
      <c r="A31" s="37"/>
      <c r="B31" s="37"/>
      <c r="C31" s="35"/>
      <c r="D31" s="189"/>
      <c r="E31" s="189"/>
      <c r="F31" s="189"/>
      <c r="G31" s="190"/>
      <c r="H31" s="23"/>
      <c r="I31" s="48"/>
      <c r="J31" s="15"/>
      <c r="K31" s="15"/>
      <c r="L31" s="15"/>
    </row>
    <row r="32" spans="1:12" x14ac:dyDescent="0.2">
      <c r="A32" s="158" t="s">
        <v>316</v>
      </c>
      <c r="B32" s="159"/>
      <c r="C32" s="159"/>
      <c r="D32" s="160"/>
      <c r="E32" s="158" t="s">
        <v>304</v>
      </c>
      <c r="F32" s="159"/>
      <c r="G32" s="159"/>
      <c r="H32" s="145" t="s">
        <v>308</v>
      </c>
      <c r="I32" s="146"/>
      <c r="J32" s="15"/>
      <c r="K32" s="15"/>
      <c r="L32" s="15"/>
    </row>
    <row r="33" spans="1:12" x14ac:dyDescent="0.2">
      <c r="A33" s="37"/>
      <c r="B33" s="37"/>
      <c r="C33" s="35"/>
      <c r="D33" s="46"/>
      <c r="E33" s="46"/>
      <c r="F33" s="46"/>
      <c r="G33" s="47"/>
      <c r="H33" s="23"/>
      <c r="I33" s="49"/>
      <c r="J33" s="15"/>
      <c r="K33" s="15"/>
      <c r="L33" s="15"/>
    </row>
    <row r="34" spans="1:12" x14ac:dyDescent="0.2">
      <c r="A34" s="177" t="s">
        <v>321</v>
      </c>
      <c r="B34" s="178"/>
      <c r="C34" s="178"/>
      <c r="D34" s="179"/>
      <c r="E34" s="158" t="s">
        <v>18</v>
      </c>
      <c r="F34" s="159"/>
      <c r="G34" s="159"/>
      <c r="H34" s="145" t="s">
        <v>22</v>
      </c>
      <c r="I34" s="146"/>
      <c r="J34" s="15"/>
      <c r="K34" s="15"/>
      <c r="L34" s="15"/>
    </row>
    <row r="35" spans="1:12" x14ac:dyDescent="0.2">
      <c r="A35" s="37"/>
      <c r="B35" s="37"/>
      <c r="C35" s="35"/>
      <c r="D35" s="46"/>
      <c r="E35" s="46"/>
      <c r="F35" s="46"/>
      <c r="G35" s="47"/>
      <c r="H35" s="23"/>
      <c r="I35" s="49"/>
      <c r="J35" s="15"/>
      <c r="K35" s="15"/>
      <c r="L35" s="15"/>
    </row>
    <row r="36" spans="1:12" x14ac:dyDescent="0.2">
      <c r="A36" s="158" t="s">
        <v>322</v>
      </c>
      <c r="B36" s="170"/>
      <c r="C36" s="170"/>
      <c r="D36" s="171"/>
      <c r="E36" s="158" t="s">
        <v>318</v>
      </c>
      <c r="F36" s="159"/>
      <c r="G36" s="159"/>
      <c r="H36" s="145" t="s">
        <v>20</v>
      </c>
      <c r="I36" s="146"/>
      <c r="J36" s="15"/>
      <c r="K36" s="15"/>
      <c r="L36" s="15"/>
    </row>
    <row r="37" spans="1:12" x14ac:dyDescent="0.2">
      <c r="A37" s="50"/>
      <c r="B37" s="50"/>
      <c r="C37" s="183"/>
      <c r="D37" s="184"/>
      <c r="E37" s="23"/>
      <c r="F37" s="183"/>
      <c r="G37" s="184"/>
      <c r="H37" s="23"/>
      <c r="I37" s="23"/>
      <c r="J37" s="15"/>
      <c r="K37" s="15"/>
      <c r="L37" s="15"/>
    </row>
    <row r="38" spans="1:12" x14ac:dyDescent="0.2">
      <c r="A38" s="177" t="s">
        <v>323</v>
      </c>
      <c r="B38" s="178"/>
      <c r="C38" s="178"/>
      <c r="D38" s="179"/>
      <c r="E38" s="158" t="s">
        <v>17</v>
      </c>
      <c r="F38" s="159"/>
      <c r="G38" s="159"/>
      <c r="H38" s="145" t="s">
        <v>21</v>
      </c>
      <c r="I38" s="146"/>
      <c r="J38" s="15"/>
      <c r="K38" s="15"/>
      <c r="L38" s="15"/>
    </row>
    <row r="39" spans="1:12" x14ac:dyDescent="0.2">
      <c r="A39" s="50"/>
      <c r="B39" s="50"/>
      <c r="C39" s="51"/>
      <c r="D39" s="52"/>
      <c r="E39" s="23"/>
      <c r="F39" s="51"/>
      <c r="G39" s="52"/>
      <c r="H39" s="23"/>
      <c r="I39" s="23"/>
      <c r="J39" s="15"/>
      <c r="K39" s="15"/>
      <c r="L39" s="15"/>
    </row>
    <row r="40" spans="1:12" x14ac:dyDescent="0.2">
      <c r="A40" s="158" t="s">
        <v>309</v>
      </c>
      <c r="B40" s="180"/>
      <c r="C40" s="180"/>
      <c r="D40" s="181"/>
      <c r="E40" s="158" t="s">
        <v>310</v>
      </c>
      <c r="F40" s="159"/>
      <c r="G40" s="159"/>
      <c r="H40" s="145" t="s">
        <v>311</v>
      </c>
      <c r="I40" s="146"/>
      <c r="J40" s="15"/>
      <c r="K40" s="15"/>
      <c r="L40" s="15"/>
    </row>
    <row r="41" spans="1:12" x14ac:dyDescent="0.2">
      <c r="A41" s="38"/>
      <c r="B41" s="101"/>
      <c r="C41" s="101"/>
      <c r="D41" s="101"/>
      <c r="E41" s="38"/>
      <c r="F41" s="101"/>
      <c r="G41" s="101"/>
      <c r="H41" s="102"/>
      <c r="I41" s="102"/>
      <c r="J41" s="15"/>
      <c r="K41" s="15"/>
      <c r="L41" s="15"/>
    </row>
    <row r="42" spans="1:12" x14ac:dyDescent="0.2">
      <c r="A42" s="50"/>
      <c r="B42" s="50"/>
      <c r="C42" s="51"/>
      <c r="D42" s="52"/>
      <c r="E42" s="23"/>
      <c r="F42" s="51"/>
      <c r="G42" s="52"/>
      <c r="H42" s="23"/>
      <c r="I42" s="23"/>
      <c r="J42" s="15"/>
      <c r="K42" s="15"/>
      <c r="L42" s="15"/>
    </row>
    <row r="43" spans="1:12" x14ac:dyDescent="0.2">
      <c r="A43" s="53"/>
      <c r="B43" s="53"/>
      <c r="C43" s="53"/>
      <c r="D43" s="34"/>
      <c r="E43" s="34"/>
      <c r="F43" s="53"/>
      <c r="G43" s="34"/>
      <c r="H43" s="34"/>
      <c r="I43" s="34"/>
      <c r="J43" s="15"/>
      <c r="K43" s="15"/>
      <c r="L43" s="15"/>
    </row>
    <row r="44" spans="1:12" x14ac:dyDescent="0.2">
      <c r="A44" s="172" t="s">
        <v>41</v>
      </c>
      <c r="B44" s="173"/>
      <c r="C44" s="145"/>
      <c r="D44" s="146"/>
      <c r="E44" s="24"/>
      <c r="F44" s="139"/>
      <c r="G44" s="159"/>
      <c r="H44" s="159"/>
      <c r="I44" s="160"/>
      <c r="J44" s="15"/>
      <c r="K44" s="15"/>
      <c r="L44" s="15"/>
    </row>
    <row r="45" spans="1:12" x14ac:dyDescent="0.2">
      <c r="A45" s="50"/>
      <c r="B45" s="50"/>
      <c r="C45" s="183"/>
      <c r="D45" s="184"/>
      <c r="E45" s="23"/>
      <c r="F45" s="183"/>
      <c r="G45" s="185"/>
      <c r="H45" s="54"/>
      <c r="I45" s="54"/>
      <c r="J45" s="15"/>
      <c r="K45" s="15"/>
      <c r="L45" s="15"/>
    </row>
    <row r="46" spans="1:12" x14ac:dyDescent="0.2">
      <c r="A46" s="172" t="s">
        <v>42</v>
      </c>
      <c r="B46" s="173"/>
      <c r="C46" s="139" t="s">
        <v>312</v>
      </c>
      <c r="D46" s="186"/>
      <c r="E46" s="186"/>
      <c r="F46" s="186"/>
      <c r="G46" s="186"/>
      <c r="H46" s="186"/>
      <c r="I46" s="186"/>
      <c r="J46" s="15"/>
      <c r="K46" s="15"/>
      <c r="L46" s="15"/>
    </row>
    <row r="47" spans="1:12" x14ac:dyDescent="0.2">
      <c r="A47" s="32"/>
      <c r="B47" s="32"/>
      <c r="C47" s="55" t="s">
        <v>44</v>
      </c>
      <c r="D47" s="24"/>
      <c r="E47" s="24"/>
      <c r="F47" s="24"/>
      <c r="G47" s="24"/>
      <c r="H47" s="24"/>
      <c r="I47" s="24"/>
      <c r="J47" s="15"/>
      <c r="K47" s="15"/>
      <c r="L47" s="15"/>
    </row>
    <row r="48" spans="1:12" x14ac:dyDescent="0.2">
      <c r="A48" s="172" t="s">
        <v>43</v>
      </c>
      <c r="B48" s="173"/>
      <c r="C48" s="174" t="s">
        <v>313</v>
      </c>
      <c r="D48" s="175"/>
      <c r="E48" s="176"/>
      <c r="F48" s="24"/>
      <c r="G48" s="30" t="s">
        <v>45</v>
      </c>
      <c r="H48" s="174" t="s">
        <v>301</v>
      </c>
      <c r="I48" s="176"/>
      <c r="J48" s="15"/>
      <c r="K48" s="15"/>
      <c r="L48" s="15"/>
    </row>
    <row r="49" spans="1:12" x14ac:dyDescent="0.2">
      <c r="A49" s="32"/>
      <c r="B49" s="32"/>
      <c r="C49" s="55"/>
      <c r="D49" s="24"/>
      <c r="E49" s="24"/>
      <c r="F49" s="24"/>
      <c r="G49" s="24"/>
      <c r="H49" s="24"/>
      <c r="I49" s="24"/>
      <c r="J49" s="15"/>
      <c r="K49" s="15"/>
      <c r="L49" s="15"/>
    </row>
    <row r="50" spans="1:12" x14ac:dyDescent="0.2">
      <c r="A50" s="172" t="s">
        <v>46</v>
      </c>
      <c r="B50" s="173"/>
      <c r="C50" s="193" t="s">
        <v>314</v>
      </c>
      <c r="D50" s="175"/>
      <c r="E50" s="175"/>
      <c r="F50" s="175"/>
      <c r="G50" s="175"/>
      <c r="H50" s="175"/>
      <c r="I50" s="176"/>
      <c r="J50" s="15"/>
      <c r="K50" s="15"/>
      <c r="L50" s="15"/>
    </row>
    <row r="51" spans="1:12" x14ac:dyDescent="0.2">
      <c r="A51" s="32"/>
      <c r="B51" s="32"/>
      <c r="C51" s="24"/>
      <c r="D51" s="24"/>
      <c r="E51" s="24"/>
      <c r="F51" s="24"/>
      <c r="G51" s="24"/>
      <c r="H51" s="24"/>
      <c r="I51" s="24"/>
      <c r="J51" s="15"/>
      <c r="K51" s="15"/>
      <c r="L51" s="15"/>
    </row>
    <row r="52" spans="1:12" x14ac:dyDescent="0.2">
      <c r="A52" s="137" t="s">
        <v>47</v>
      </c>
      <c r="B52" s="138"/>
      <c r="C52" s="174" t="s">
        <v>315</v>
      </c>
      <c r="D52" s="175"/>
      <c r="E52" s="175"/>
      <c r="F52" s="175"/>
      <c r="G52" s="175"/>
      <c r="H52" s="175"/>
      <c r="I52" s="194"/>
      <c r="J52" s="15"/>
      <c r="K52" s="15"/>
      <c r="L52" s="15"/>
    </row>
    <row r="53" spans="1:12" x14ac:dyDescent="0.2">
      <c r="A53" s="56"/>
      <c r="B53" s="56"/>
      <c r="C53" s="197" t="s">
        <v>44</v>
      </c>
      <c r="D53" s="197"/>
      <c r="E53" s="197"/>
      <c r="F53" s="197"/>
      <c r="G53" s="197"/>
      <c r="H53" s="197"/>
      <c r="I53" s="58"/>
      <c r="J53" s="15"/>
      <c r="K53" s="15"/>
      <c r="L53" s="15"/>
    </row>
    <row r="54" spans="1:12" x14ac:dyDescent="0.2">
      <c r="A54" s="56"/>
      <c r="B54" s="56"/>
      <c r="C54" s="57"/>
      <c r="D54" s="57"/>
      <c r="E54" s="57"/>
      <c r="F54" s="57"/>
      <c r="G54" s="57"/>
      <c r="H54" s="57"/>
      <c r="I54" s="58"/>
      <c r="J54" s="15"/>
      <c r="K54" s="15"/>
      <c r="L54" s="15"/>
    </row>
    <row r="55" spans="1:12" x14ac:dyDescent="0.2">
      <c r="A55" s="56"/>
      <c r="B55" s="195" t="s">
        <v>48</v>
      </c>
      <c r="C55" s="196"/>
      <c r="D55" s="196"/>
      <c r="E55" s="196"/>
      <c r="F55" s="79"/>
      <c r="G55" s="79"/>
      <c r="H55" s="77"/>
      <c r="I55" s="77"/>
      <c r="J55" s="15"/>
      <c r="K55" s="15"/>
      <c r="L55" s="15"/>
    </row>
    <row r="56" spans="1:12" x14ac:dyDescent="0.2">
      <c r="A56" s="56"/>
      <c r="B56" s="80" t="s">
        <v>291</v>
      </c>
      <c r="C56" s="81"/>
      <c r="D56" s="81"/>
      <c r="E56" s="81"/>
      <c r="F56" s="81"/>
      <c r="G56" s="81"/>
      <c r="H56" s="201"/>
      <c r="I56" s="201"/>
      <c r="J56" s="15"/>
      <c r="K56" s="15"/>
      <c r="L56" s="15"/>
    </row>
    <row r="57" spans="1:12" x14ac:dyDescent="0.2">
      <c r="A57" s="56"/>
      <c r="B57" s="80" t="s">
        <v>297</v>
      </c>
      <c r="C57" s="81"/>
      <c r="D57" s="81"/>
      <c r="E57" s="81"/>
      <c r="F57" s="81"/>
      <c r="G57" s="81"/>
      <c r="H57" s="201"/>
      <c r="I57" s="201"/>
      <c r="J57" s="15"/>
      <c r="K57" s="15"/>
      <c r="L57" s="15"/>
    </row>
    <row r="58" spans="1:12" x14ac:dyDescent="0.2">
      <c r="A58" s="56"/>
      <c r="B58" s="103" t="s">
        <v>296</v>
      </c>
      <c r="C58" s="104"/>
      <c r="D58" s="104"/>
      <c r="E58" s="104"/>
      <c r="F58" s="81"/>
      <c r="G58" s="81"/>
      <c r="H58" s="201"/>
      <c r="I58" s="201"/>
      <c r="J58" s="15"/>
      <c r="K58" s="15"/>
      <c r="L58" s="15"/>
    </row>
    <row r="59" spans="1:12" x14ac:dyDescent="0.2">
      <c r="A59" s="56"/>
      <c r="B59" s="80" t="s">
        <v>288</v>
      </c>
      <c r="C59" s="81"/>
      <c r="D59" s="81"/>
      <c r="E59" s="81"/>
      <c r="F59" s="81"/>
      <c r="G59" s="81"/>
      <c r="H59" s="201"/>
      <c r="I59" s="201"/>
      <c r="J59" s="15"/>
      <c r="K59" s="15"/>
      <c r="L59" s="15"/>
    </row>
    <row r="60" spans="1:12" x14ac:dyDescent="0.2">
      <c r="A60" s="56"/>
      <c r="B60" s="80"/>
      <c r="C60" s="84"/>
      <c r="D60" s="84"/>
      <c r="E60" s="84"/>
      <c r="F60" s="84"/>
      <c r="G60" s="84"/>
      <c r="H60" s="201"/>
      <c r="I60" s="201"/>
      <c r="J60" s="15"/>
      <c r="K60" s="15"/>
      <c r="L60" s="15"/>
    </row>
    <row r="61" spans="1:12" x14ac:dyDescent="0.2">
      <c r="A61" s="56"/>
      <c r="B61" s="80"/>
      <c r="C61" s="84"/>
      <c r="D61" s="84"/>
      <c r="E61" s="84"/>
      <c r="F61" s="84"/>
      <c r="G61" s="84"/>
      <c r="H61" s="201"/>
      <c r="I61" s="201"/>
      <c r="J61" s="15"/>
      <c r="K61" s="15"/>
      <c r="L61" s="15"/>
    </row>
    <row r="62" spans="1:12" x14ac:dyDescent="0.2">
      <c r="A62" s="56"/>
      <c r="B62" s="85"/>
      <c r="C62" s="57"/>
      <c r="D62" s="57"/>
      <c r="E62" s="57"/>
      <c r="F62" s="57"/>
      <c r="G62" s="57"/>
      <c r="H62" s="57"/>
      <c r="I62" s="58"/>
      <c r="J62" s="15"/>
      <c r="K62" s="15"/>
      <c r="L62" s="15"/>
    </row>
    <row r="63" spans="1:12" ht="13.5" thickBot="1" x14ac:dyDescent="0.25">
      <c r="A63" s="59" t="s">
        <v>1</v>
      </c>
      <c r="B63" s="24"/>
      <c r="C63" s="24"/>
      <c r="D63" s="24"/>
      <c r="E63" s="24"/>
      <c r="F63" s="24"/>
      <c r="G63" s="60"/>
      <c r="H63" s="61"/>
      <c r="I63" s="60"/>
      <c r="J63" s="15"/>
      <c r="K63" s="15"/>
      <c r="L63" s="15"/>
    </row>
    <row r="64" spans="1:12" x14ac:dyDescent="0.2">
      <c r="A64" s="24"/>
      <c r="B64" s="24"/>
      <c r="C64" s="24"/>
      <c r="D64" s="24"/>
      <c r="E64" s="56" t="s">
        <v>2</v>
      </c>
      <c r="F64" s="15"/>
      <c r="G64" s="198" t="s">
        <v>49</v>
      </c>
      <c r="H64" s="199"/>
      <c r="I64" s="200"/>
      <c r="J64" s="15"/>
      <c r="K64" s="15"/>
      <c r="L64" s="15"/>
    </row>
    <row r="65" spans="1:12" x14ac:dyDescent="0.2">
      <c r="A65" s="62"/>
      <c r="B65" s="62"/>
      <c r="C65" s="29"/>
      <c r="D65" s="29"/>
      <c r="E65" s="29"/>
      <c r="F65" s="29"/>
      <c r="G65" s="191"/>
      <c r="H65" s="192"/>
      <c r="I65" s="29"/>
      <c r="J65" s="15"/>
      <c r="K65" s="15"/>
      <c r="L65" s="15"/>
    </row>
  </sheetData>
  <protectedRanges>
    <protectedRange sqref="E2 H2 C6:D6 C8:D8 C10:D10 C12:I12 C14:D14 F14:I14 C16:I16 C24:G24 C22:F22 C26 I26 A30:I30 A32:I32" name="Range1"/>
    <protectedRange sqref="C18:I18" name="Range1_1"/>
    <protectedRange sqref="C20:I20" name="Range1_2"/>
    <protectedRange sqref="I24" name="Range1_4"/>
  </protectedRanges>
  <mergeCells count="71">
    <mergeCell ref="G65:H65"/>
    <mergeCell ref="A50:B50"/>
    <mergeCell ref="C50:I50"/>
    <mergeCell ref="A52:B52"/>
    <mergeCell ref="C52:I52"/>
    <mergeCell ref="B55:E55"/>
    <mergeCell ref="C53:H53"/>
    <mergeCell ref="G64:I64"/>
    <mergeCell ref="H56:I61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H28:I28"/>
    <mergeCell ref="A30:D30"/>
    <mergeCell ref="E30:G30"/>
    <mergeCell ref="H30:I30"/>
    <mergeCell ref="D31:G31"/>
    <mergeCell ref="A34:D34"/>
    <mergeCell ref="A48:B48"/>
    <mergeCell ref="C48:E48"/>
    <mergeCell ref="H48:I48"/>
    <mergeCell ref="A38:D38"/>
    <mergeCell ref="E38:G38"/>
    <mergeCell ref="H38:I38"/>
    <mergeCell ref="A40:D40"/>
    <mergeCell ref="E40:G40"/>
    <mergeCell ref="H40:I40"/>
    <mergeCell ref="E34:G34"/>
    <mergeCell ref="H34:I34"/>
    <mergeCell ref="A36:D36"/>
    <mergeCell ref="E36:G36"/>
    <mergeCell ref="H36:I36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1" stopIfTrue="1" operator="equal">
      <formula>"DA"</formula>
    </cfRule>
  </conditionalFormatting>
  <conditionalFormatting sqref="H2">
    <cfRule type="cellIs" dxfId="2" priority="2" stopIfTrue="1" operator="lessThan">
      <formula>#REF!</formula>
    </cfRule>
  </conditionalFormatting>
  <hyperlinks>
    <hyperlink ref="C18" r:id="rId1"/>
    <hyperlink ref="C20" r:id="rId2"/>
    <hyperlink ref="C50" r:id="rId3"/>
  </hyperlinks>
  <printOptions horizontalCentered="1"/>
  <pageMargins left="0.55118110236220474" right="0.55118110236220474" top="0.78740157480314965" bottom="0.78740157480314965" header="0.51181102362204722" footer="0.51181102362204722"/>
  <pageSetup paperSize="9" scale="85" orientation="portrait" horizontalDpi="300" verticalDpi="300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F0"/>
  </sheetPr>
  <dimension ref="A1:K123"/>
  <sheetViews>
    <sheetView showGridLines="0" zoomScale="110" zoomScaleNormal="110" zoomScaleSheetLayoutView="110" workbookViewId="0">
      <selection activeCell="K22" sqref="K22"/>
    </sheetView>
  </sheetViews>
  <sheetFormatPr defaultRowHeight="12.75" x14ac:dyDescent="0.2"/>
  <cols>
    <col min="5" max="6" width="9.140625" customWidth="1"/>
    <col min="7" max="7" width="2.5703125" customWidth="1"/>
    <col min="8" max="8" width="15" customWidth="1"/>
    <col min="9" max="9" width="5.5703125" customWidth="1"/>
    <col min="10" max="10" width="10.85546875" bestFit="1" customWidth="1"/>
    <col min="11" max="11" width="10.85546875" style="71" customWidth="1"/>
    <col min="13" max="13" width="12.28515625" bestFit="1" customWidth="1"/>
  </cols>
  <sheetData>
    <row r="1" spans="1:11" ht="12.75" customHeight="1" x14ac:dyDescent="0.2">
      <c r="A1" s="233" t="s">
        <v>50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</row>
    <row r="2" spans="1:11" ht="12.75" customHeight="1" x14ac:dyDescent="0.2">
      <c r="A2" s="234" t="s">
        <v>325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</row>
    <row r="3" spans="1:11" ht="6" customHeight="1" x14ac:dyDescent="0.2">
      <c r="A3" s="94"/>
      <c r="B3" s="108"/>
      <c r="C3" s="108"/>
      <c r="D3" s="108"/>
      <c r="E3" s="108"/>
      <c r="F3" s="108"/>
      <c r="G3" s="108"/>
      <c r="H3" s="108"/>
      <c r="I3" s="108"/>
      <c r="J3" s="108"/>
      <c r="K3" s="93"/>
    </row>
    <row r="4" spans="1:11" ht="12.75" customHeight="1" x14ac:dyDescent="0.2">
      <c r="A4" s="235" t="s">
        <v>303</v>
      </c>
      <c r="B4" s="236"/>
      <c r="C4" s="236"/>
      <c r="D4" s="236"/>
      <c r="E4" s="236"/>
      <c r="F4" s="236"/>
      <c r="G4" s="236"/>
      <c r="H4" s="236"/>
      <c r="I4" s="236"/>
      <c r="J4" s="236"/>
      <c r="K4" s="237"/>
    </row>
    <row r="5" spans="1:11" ht="33" customHeight="1" thickBot="1" x14ac:dyDescent="0.25">
      <c r="A5" s="238" t="s">
        <v>51</v>
      </c>
      <c r="B5" s="239"/>
      <c r="C5" s="239"/>
      <c r="D5" s="239"/>
      <c r="E5" s="239"/>
      <c r="F5" s="239"/>
      <c r="G5" s="239"/>
      <c r="H5" s="240"/>
      <c r="I5" s="63" t="s">
        <v>52</v>
      </c>
      <c r="J5" s="133" t="s">
        <v>53</v>
      </c>
      <c r="K5" s="120" t="s">
        <v>54</v>
      </c>
    </row>
    <row r="6" spans="1:11" x14ac:dyDescent="0.2">
      <c r="A6" s="241">
        <v>1</v>
      </c>
      <c r="B6" s="241"/>
      <c r="C6" s="241"/>
      <c r="D6" s="241"/>
      <c r="E6" s="241"/>
      <c r="F6" s="241"/>
      <c r="G6" s="241"/>
      <c r="H6" s="241"/>
      <c r="I6" s="64">
        <v>2</v>
      </c>
      <c r="J6" s="119">
        <v>3</v>
      </c>
      <c r="K6" s="119">
        <v>4</v>
      </c>
    </row>
    <row r="7" spans="1:11" ht="11.25" customHeight="1" x14ac:dyDescent="0.2">
      <c r="A7" s="242" t="s">
        <v>56</v>
      </c>
      <c r="B7" s="243"/>
      <c r="C7" s="243"/>
      <c r="D7" s="243"/>
      <c r="E7" s="243"/>
      <c r="F7" s="243"/>
      <c r="G7" s="243"/>
      <c r="H7" s="243"/>
      <c r="I7" s="243"/>
      <c r="J7" s="243"/>
      <c r="K7" s="244"/>
    </row>
    <row r="8" spans="1:11" ht="12.75" customHeight="1" x14ac:dyDescent="0.2">
      <c r="A8" s="217" t="s">
        <v>55</v>
      </c>
      <c r="B8" s="218"/>
      <c r="C8" s="218"/>
      <c r="D8" s="218"/>
      <c r="E8" s="218"/>
      <c r="F8" s="218"/>
      <c r="G8" s="218"/>
      <c r="H8" s="232"/>
      <c r="I8" s="6">
        <v>1</v>
      </c>
      <c r="J8" s="8">
        <v>0</v>
      </c>
      <c r="K8" s="8">
        <v>0</v>
      </c>
    </row>
    <row r="9" spans="1:11" ht="12.75" customHeight="1" x14ac:dyDescent="0.2">
      <c r="A9" s="205" t="s">
        <v>57</v>
      </c>
      <c r="B9" s="206"/>
      <c r="C9" s="206"/>
      <c r="D9" s="206"/>
      <c r="E9" s="206"/>
      <c r="F9" s="206"/>
      <c r="G9" s="206"/>
      <c r="H9" s="207"/>
      <c r="I9" s="4">
        <v>2</v>
      </c>
      <c r="J9" s="9">
        <f>J10+J17+J27+J36+J40</f>
        <v>2765760393.476409</v>
      </c>
      <c r="K9" s="9">
        <f>K10+K17+K27+K36+K40</f>
        <v>2716674832.4406514</v>
      </c>
    </row>
    <row r="10" spans="1:11" ht="12.75" customHeight="1" x14ac:dyDescent="0.2">
      <c r="A10" s="202" t="s">
        <v>58</v>
      </c>
      <c r="B10" s="203"/>
      <c r="C10" s="203"/>
      <c r="D10" s="203"/>
      <c r="E10" s="203"/>
      <c r="F10" s="203"/>
      <c r="G10" s="203"/>
      <c r="H10" s="204"/>
      <c r="I10" s="4">
        <v>3</v>
      </c>
      <c r="J10" s="9">
        <f>SUM(J11:J16)</f>
        <v>267637476.05469856</v>
      </c>
      <c r="K10" s="9">
        <f>SUM(K11:K16)</f>
        <v>262268678.97065583</v>
      </c>
    </row>
    <row r="11" spans="1:11" ht="12.75" customHeight="1" x14ac:dyDescent="0.2">
      <c r="A11" s="202" t="s">
        <v>59</v>
      </c>
      <c r="B11" s="203"/>
      <c r="C11" s="203"/>
      <c r="D11" s="203"/>
      <c r="E11" s="203"/>
      <c r="F11" s="203"/>
      <c r="G11" s="203"/>
      <c r="H11" s="204"/>
      <c r="I11" s="4">
        <v>4</v>
      </c>
      <c r="J11" s="10">
        <v>9019908</v>
      </c>
      <c r="K11" s="10">
        <v>8577235</v>
      </c>
    </row>
    <row r="12" spans="1:11" ht="12.75" customHeight="1" x14ac:dyDescent="0.2">
      <c r="A12" s="202" t="s">
        <v>60</v>
      </c>
      <c r="B12" s="203"/>
      <c r="C12" s="203"/>
      <c r="D12" s="203"/>
      <c r="E12" s="203"/>
      <c r="F12" s="203"/>
      <c r="G12" s="203"/>
      <c r="H12" s="204"/>
      <c r="I12" s="4">
        <v>5</v>
      </c>
      <c r="J12" s="10">
        <v>200530011.22823456</v>
      </c>
      <c r="K12" s="10">
        <v>193248338.89958784</v>
      </c>
    </row>
    <row r="13" spans="1:11" ht="12.75" customHeight="1" x14ac:dyDescent="0.2">
      <c r="A13" s="202" t="s">
        <v>0</v>
      </c>
      <c r="B13" s="203"/>
      <c r="C13" s="203"/>
      <c r="D13" s="203"/>
      <c r="E13" s="203"/>
      <c r="F13" s="203"/>
      <c r="G13" s="203"/>
      <c r="H13" s="204"/>
      <c r="I13" s="4">
        <v>6</v>
      </c>
      <c r="J13" s="10">
        <v>27402445.826464001</v>
      </c>
      <c r="K13" s="10">
        <v>27402446.071068</v>
      </c>
    </row>
    <row r="14" spans="1:11" ht="12.75" customHeight="1" x14ac:dyDescent="0.2">
      <c r="A14" s="202" t="s">
        <v>61</v>
      </c>
      <c r="B14" s="203"/>
      <c r="C14" s="203"/>
      <c r="D14" s="203"/>
      <c r="E14" s="203"/>
      <c r="F14" s="203"/>
      <c r="G14" s="203"/>
      <c r="H14" s="204"/>
      <c r="I14" s="4">
        <v>7</v>
      </c>
      <c r="J14" s="10">
        <v>1322095</v>
      </c>
      <c r="K14" s="10">
        <v>1968448</v>
      </c>
    </row>
    <row r="15" spans="1:11" ht="12.75" customHeight="1" x14ac:dyDescent="0.2">
      <c r="A15" s="202" t="s">
        <v>62</v>
      </c>
      <c r="B15" s="203"/>
      <c r="C15" s="203"/>
      <c r="D15" s="203"/>
      <c r="E15" s="203"/>
      <c r="F15" s="203"/>
      <c r="G15" s="203"/>
      <c r="H15" s="204"/>
      <c r="I15" s="4">
        <v>8</v>
      </c>
      <c r="J15" s="10">
        <v>29363016</v>
      </c>
      <c r="K15" s="10">
        <v>31072211</v>
      </c>
    </row>
    <row r="16" spans="1:11" ht="12.75" customHeight="1" x14ac:dyDescent="0.2">
      <c r="A16" s="202" t="s">
        <v>63</v>
      </c>
      <c r="B16" s="203"/>
      <c r="C16" s="203"/>
      <c r="D16" s="203"/>
      <c r="E16" s="203"/>
      <c r="F16" s="203"/>
      <c r="G16" s="203"/>
      <c r="H16" s="204"/>
      <c r="I16" s="4">
        <v>9</v>
      </c>
      <c r="J16" s="10">
        <v>0</v>
      </c>
      <c r="K16" s="10">
        <v>0</v>
      </c>
    </row>
    <row r="17" spans="1:11" ht="12.75" customHeight="1" x14ac:dyDescent="0.2">
      <c r="A17" s="202" t="s">
        <v>64</v>
      </c>
      <c r="B17" s="203"/>
      <c r="C17" s="203"/>
      <c r="D17" s="203"/>
      <c r="E17" s="203"/>
      <c r="F17" s="203"/>
      <c r="G17" s="203"/>
      <c r="H17" s="204"/>
      <c r="I17" s="4">
        <v>10</v>
      </c>
      <c r="J17" s="9">
        <f>SUM(J18:J26)</f>
        <v>2317991819.1676402</v>
      </c>
      <c r="K17" s="9">
        <f>SUM(K18:K26)</f>
        <v>2278072788.6856937</v>
      </c>
    </row>
    <row r="18" spans="1:11" x14ac:dyDescent="0.2">
      <c r="A18" s="202" t="s">
        <v>65</v>
      </c>
      <c r="B18" s="203"/>
      <c r="C18" s="203"/>
      <c r="D18" s="203"/>
      <c r="E18" s="203"/>
      <c r="F18" s="203"/>
      <c r="G18" s="203"/>
      <c r="H18" s="204"/>
      <c r="I18" s="4">
        <v>11</v>
      </c>
      <c r="J18" s="10">
        <v>329664695.25435472</v>
      </c>
      <c r="K18" s="10">
        <v>326266622.22804344</v>
      </c>
    </row>
    <row r="19" spans="1:11" ht="12.75" customHeight="1" x14ac:dyDescent="0.2">
      <c r="A19" s="202" t="s">
        <v>66</v>
      </c>
      <c r="B19" s="203"/>
      <c r="C19" s="203"/>
      <c r="D19" s="203"/>
      <c r="E19" s="203"/>
      <c r="F19" s="203"/>
      <c r="G19" s="203"/>
      <c r="H19" s="204"/>
      <c r="I19" s="4">
        <v>12</v>
      </c>
      <c r="J19" s="10">
        <v>967186872.9484024</v>
      </c>
      <c r="K19" s="10">
        <v>946983052.33226931</v>
      </c>
    </row>
    <row r="20" spans="1:11" ht="12.75" customHeight="1" x14ac:dyDescent="0.2">
      <c r="A20" s="202" t="s">
        <v>67</v>
      </c>
      <c r="B20" s="203"/>
      <c r="C20" s="203"/>
      <c r="D20" s="203"/>
      <c r="E20" s="203"/>
      <c r="F20" s="203"/>
      <c r="G20" s="203"/>
      <c r="H20" s="204"/>
      <c r="I20" s="4">
        <v>13</v>
      </c>
      <c r="J20" s="10">
        <v>853659053.89884186</v>
      </c>
      <c r="K20" s="10">
        <v>825800878.55084991</v>
      </c>
    </row>
    <row r="21" spans="1:11" ht="12.75" customHeight="1" x14ac:dyDescent="0.2">
      <c r="A21" s="202" t="s">
        <v>68</v>
      </c>
      <c r="B21" s="203"/>
      <c r="C21" s="203"/>
      <c r="D21" s="203"/>
      <c r="E21" s="203"/>
      <c r="F21" s="203"/>
      <c r="G21" s="203"/>
      <c r="H21" s="204"/>
      <c r="I21" s="4">
        <v>14</v>
      </c>
      <c r="J21" s="10">
        <v>41019125</v>
      </c>
      <c r="K21" s="10">
        <v>42600290</v>
      </c>
    </row>
    <row r="22" spans="1:11" ht="12.75" customHeight="1" x14ac:dyDescent="0.2">
      <c r="A22" s="202" t="s">
        <v>69</v>
      </c>
      <c r="B22" s="203"/>
      <c r="C22" s="203"/>
      <c r="D22" s="203"/>
      <c r="E22" s="203"/>
      <c r="F22" s="203"/>
      <c r="G22" s="203"/>
      <c r="H22" s="204"/>
      <c r="I22" s="4">
        <v>15</v>
      </c>
      <c r="J22" s="10">
        <v>0</v>
      </c>
      <c r="K22" s="10">
        <v>0</v>
      </c>
    </row>
    <row r="23" spans="1:11" ht="12.75" customHeight="1" x14ac:dyDescent="0.2">
      <c r="A23" s="202" t="s">
        <v>70</v>
      </c>
      <c r="B23" s="203"/>
      <c r="C23" s="203"/>
      <c r="D23" s="203"/>
      <c r="E23" s="203"/>
      <c r="F23" s="203"/>
      <c r="G23" s="203"/>
      <c r="H23" s="204"/>
      <c r="I23" s="4">
        <v>16</v>
      </c>
      <c r="J23" s="10">
        <v>8465069.1871329602</v>
      </c>
      <c r="K23" s="10">
        <v>14493937.686331321</v>
      </c>
    </row>
    <row r="24" spans="1:11" ht="12.75" customHeight="1" x14ac:dyDescent="0.2">
      <c r="A24" s="202" t="s">
        <v>71</v>
      </c>
      <c r="B24" s="203"/>
      <c r="C24" s="203"/>
      <c r="D24" s="203"/>
      <c r="E24" s="203"/>
      <c r="F24" s="203"/>
      <c r="G24" s="203"/>
      <c r="H24" s="204"/>
      <c r="I24" s="4">
        <v>17</v>
      </c>
      <c r="J24" s="10">
        <v>115525188.01949568</v>
      </c>
      <c r="K24" s="10">
        <v>119754800.55497172</v>
      </c>
    </row>
    <row r="25" spans="1:11" ht="12.75" customHeight="1" x14ac:dyDescent="0.2">
      <c r="A25" s="202" t="s">
        <v>72</v>
      </c>
      <c r="B25" s="203"/>
      <c r="C25" s="203"/>
      <c r="D25" s="203"/>
      <c r="E25" s="203"/>
      <c r="F25" s="203"/>
      <c r="G25" s="203"/>
      <c r="H25" s="204"/>
      <c r="I25" s="4">
        <v>18</v>
      </c>
      <c r="J25" s="10">
        <v>2471814.8594132802</v>
      </c>
      <c r="K25" s="10">
        <v>2173207.3332281602</v>
      </c>
    </row>
    <row r="26" spans="1:11" ht="12.75" customHeight="1" x14ac:dyDescent="0.2">
      <c r="A26" s="202" t="s">
        <v>73</v>
      </c>
      <c r="B26" s="203"/>
      <c r="C26" s="203"/>
      <c r="D26" s="203"/>
      <c r="E26" s="203"/>
      <c r="F26" s="203"/>
      <c r="G26" s="203"/>
      <c r="H26" s="204"/>
      <c r="I26" s="4">
        <v>19</v>
      </c>
      <c r="J26" s="10">
        <v>0</v>
      </c>
      <c r="K26" s="10">
        <v>0</v>
      </c>
    </row>
    <row r="27" spans="1:11" ht="12.75" customHeight="1" x14ac:dyDescent="0.2">
      <c r="A27" s="202" t="s">
        <v>74</v>
      </c>
      <c r="B27" s="203"/>
      <c r="C27" s="203"/>
      <c r="D27" s="203"/>
      <c r="E27" s="203"/>
      <c r="F27" s="203"/>
      <c r="G27" s="203"/>
      <c r="H27" s="204"/>
      <c r="I27" s="4">
        <v>20</v>
      </c>
      <c r="J27" s="9">
        <f>SUM(J28:J35)</f>
        <v>9745487.1776265763</v>
      </c>
      <c r="K27" s="9">
        <f>SUM(K28:K35)</f>
        <v>9622406.2795861997</v>
      </c>
    </row>
    <row r="28" spans="1:11" ht="12.75" customHeight="1" x14ac:dyDescent="0.2">
      <c r="A28" s="202" t="s">
        <v>75</v>
      </c>
      <c r="B28" s="203"/>
      <c r="C28" s="203"/>
      <c r="D28" s="203"/>
      <c r="E28" s="203"/>
      <c r="F28" s="203"/>
      <c r="G28" s="203"/>
      <c r="H28" s="204"/>
      <c r="I28" s="4">
        <v>21</v>
      </c>
      <c r="J28" s="10">
        <v>0.10382145643234253</v>
      </c>
      <c r="K28" s="10">
        <v>0</v>
      </c>
    </row>
    <row r="29" spans="1:11" ht="12.75" customHeight="1" x14ac:dyDescent="0.2">
      <c r="A29" s="202" t="s">
        <v>76</v>
      </c>
      <c r="B29" s="203"/>
      <c r="C29" s="203"/>
      <c r="D29" s="203"/>
      <c r="E29" s="203"/>
      <c r="F29" s="203"/>
      <c r="G29" s="203"/>
      <c r="H29" s="204"/>
      <c r="I29" s="4">
        <v>22</v>
      </c>
      <c r="J29" s="10">
        <v>0</v>
      </c>
      <c r="K29" s="10">
        <v>0</v>
      </c>
    </row>
    <row r="30" spans="1:11" ht="12.75" customHeight="1" x14ac:dyDescent="0.2">
      <c r="A30" s="202" t="s">
        <v>77</v>
      </c>
      <c r="B30" s="203"/>
      <c r="C30" s="203"/>
      <c r="D30" s="203"/>
      <c r="E30" s="203"/>
      <c r="F30" s="203"/>
      <c r="G30" s="203"/>
      <c r="H30" s="204"/>
      <c r="I30" s="4">
        <v>23</v>
      </c>
      <c r="J30" s="10">
        <v>1225020</v>
      </c>
      <c r="K30" s="10">
        <v>1225020</v>
      </c>
    </row>
    <row r="31" spans="1:11" ht="12.75" customHeight="1" x14ac:dyDescent="0.2">
      <c r="A31" s="202" t="s">
        <v>78</v>
      </c>
      <c r="B31" s="203"/>
      <c r="C31" s="203"/>
      <c r="D31" s="203"/>
      <c r="E31" s="203"/>
      <c r="F31" s="203"/>
      <c r="G31" s="203"/>
      <c r="H31" s="204"/>
      <c r="I31" s="4">
        <v>24</v>
      </c>
      <c r="J31" s="10">
        <v>0</v>
      </c>
      <c r="K31" s="10">
        <v>0</v>
      </c>
    </row>
    <row r="32" spans="1:11" ht="12.75" customHeight="1" x14ac:dyDescent="0.2">
      <c r="A32" s="202" t="s">
        <v>79</v>
      </c>
      <c r="B32" s="203"/>
      <c r="C32" s="203"/>
      <c r="D32" s="203"/>
      <c r="E32" s="203"/>
      <c r="F32" s="203"/>
      <c r="G32" s="203"/>
      <c r="H32" s="204"/>
      <c r="I32" s="4">
        <v>25</v>
      </c>
      <c r="J32" s="10">
        <v>4802987.3172193598</v>
      </c>
      <c r="K32" s="10">
        <v>4752097.7439098191</v>
      </c>
    </row>
    <row r="33" spans="1:11" ht="12.75" customHeight="1" x14ac:dyDescent="0.2">
      <c r="A33" s="202" t="s">
        <v>80</v>
      </c>
      <c r="B33" s="203"/>
      <c r="C33" s="203"/>
      <c r="D33" s="203"/>
      <c r="E33" s="203"/>
      <c r="F33" s="203"/>
      <c r="G33" s="203"/>
      <c r="H33" s="204"/>
      <c r="I33" s="4">
        <v>26</v>
      </c>
      <c r="J33" s="10">
        <v>3717479.75658576</v>
      </c>
      <c r="K33" s="10">
        <v>3645288.5356763802</v>
      </c>
    </row>
    <row r="34" spans="1:11" ht="12.75" customHeight="1" x14ac:dyDescent="0.2">
      <c r="A34" s="202" t="s">
        <v>81</v>
      </c>
      <c r="B34" s="203"/>
      <c r="C34" s="203"/>
      <c r="D34" s="203"/>
      <c r="E34" s="203"/>
      <c r="F34" s="203"/>
      <c r="G34" s="203"/>
      <c r="H34" s="204"/>
      <c r="I34" s="4">
        <v>27</v>
      </c>
      <c r="J34" s="10">
        <v>0</v>
      </c>
      <c r="K34" s="10">
        <v>0</v>
      </c>
    </row>
    <row r="35" spans="1:11" ht="12.75" customHeight="1" x14ac:dyDescent="0.2">
      <c r="A35" s="202" t="s">
        <v>82</v>
      </c>
      <c r="B35" s="203"/>
      <c r="C35" s="203"/>
      <c r="D35" s="203"/>
      <c r="E35" s="203"/>
      <c r="F35" s="203"/>
      <c r="G35" s="203"/>
      <c r="H35" s="204"/>
      <c r="I35" s="4">
        <v>28</v>
      </c>
      <c r="J35" s="10">
        <v>0</v>
      </c>
      <c r="K35" s="10">
        <v>0</v>
      </c>
    </row>
    <row r="36" spans="1:11" ht="12.75" customHeight="1" x14ac:dyDescent="0.2">
      <c r="A36" s="202" t="s">
        <v>83</v>
      </c>
      <c r="B36" s="203"/>
      <c r="C36" s="203"/>
      <c r="D36" s="203"/>
      <c r="E36" s="203"/>
      <c r="F36" s="203"/>
      <c r="G36" s="203"/>
      <c r="H36" s="204"/>
      <c r="I36" s="4">
        <v>29</v>
      </c>
      <c r="J36" s="9">
        <f>SUM(J37:J39)</f>
        <v>0</v>
      </c>
      <c r="K36" s="9">
        <f>SUM(K37:K39)</f>
        <v>0</v>
      </c>
    </row>
    <row r="37" spans="1:11" ht="12.75" customHeight="1" x14ac:dyDescent="0.2">
      <c r="A37" s="202" t="s">
        <v>84</v>
      </c>
      <c r="B37" s="203"/>
      <c r="C37" s="203"/>
      <c r="D37" s="203"/>
      <c r="E37" s="203"/>
      <c r="F37" s="203"/>
      <c r="G37" s="203"/>
      <c r="H37" s="204"/>
      <c r="I37" s="4">
        <v>30</v>
      </c>
      <c r="J37" s="10">
        <v>0</v>
      </c>
      <c r="K37" s="10">
        <v>0</v>
      </c>
    </row>
    <row r="38" spans="1:11" ht="12.75" customHeight="1" x14ac:dyDescent="0.2">
      <c r="A38" s="202" t="s">
        <v>85</v>
      </c>
      <c r="B38" s="203"/>
      <c r="C38" s="203"/>
      <c r="D38" s="203"/>
      <c r="E38" s="203"/>
      <c r="F38" s="203"/>
      <c r="G38" s="203"/>
      <c r="H38" s="204"/>
      <c r="I38" s="4">
        <v>31</v>
      </c>
      <c r="J38" s="10">
        <v>0</v>
      </c>
      <c r="K38" s="10">
        <v>0</v>
      </c>
    </row>
    <row r="39" spans="1:11" ht="12.75" customHeight="1" x14ac:dyDescent="0.2">
      <c r="A39" s="202" t="s">
        <v>86</v>
      </c>
      <c r="B39" s="203"/>
      <c r="C39" s="203"/>
      <c r="D39" s="203"/>
      <c r="E39" s="203"/>
      <c r="F39" s="203"/>
      <c r="G39" s="203"/>
      <c r="H39" s="204"/>
      <c r="I39" s="4">
        <v>32</v>
      </c>
      <c r="J39" s="10">
        <v>0</v>
      </c>
      <c r="K39" s="10">
        <v>0</v>
      </c>
    </row>
    <row r="40" spans="1:11" ht="12.75" customHeight="1" x14ac:dyDescent="0.2">
      <c r="A40" s="202" t="s">
        <v>87</v>
      </c>
      <c r="B40" s="203"/>
      <c r="C40" s="203"/>
      <c r="D40" s="203"/>
      <c r="E40" s="203"/>
      <c r="F40" s="203"/>
      <c r="G40" s="203"/>
      <c r="H40" s="204"/>
      <c r="I40" s="4">
        <v>33</v>
      </c>
      <c r="J40" s="10">
        <v>170385611.07644352</v>
      </c>
      <c r="K40" s="10">
        <v>166710958.50471529</v>
      </c>
    </row>
    <row r="41" spans="1:11" ht="12.75" customHeight="1" x14ac:dyDescent="0.2">
      <c r="A41" s="205" t="s">
        <v>88</v>
      </c>
      <c r="B41" s="206"/>
      <c r="C41" s="206"/>
      <c r="D41" s="206"/>
      <c r="E41" s="206"/>
      <c r="F41" s="206"/>
      <c r="G41" s="206"/>
      <c r="H41" s="207"/>
      <c r="I41" s="4">
        <v>34</v>
      </c>
      <c r="J41" s="9">
        <f>J42+J50+J57+J65</f>
        <v>2285167822.4259219</v>
      </c>
      <c r="K41" s="9">
        <f>K42+K50+K57+K65</f>
        <v>2171023078.0789289</v>
      </c>
    </row>
    <row r="42" spans="1:11" ht="12.75" customHeight="1" x14ac:dyDescent="0.2">
      <c r="A42" s="202" t="s">
        <v>89</v>
      </c>
      <c r="B42" s="203"/>
      <c r="C42" s="203"/>
      <c r="D42" s="203"/>
      <c r="E42" s="203"/>
      <c r="F42" s="203"/>
      <c r="G42" s="203"/>
      <c r="H42" s="204"/>
      <c r="I42" s="4">
        <v>35</v>
      </c>
      <c r="J42" s="9">
        <f>SUM(J43:J49)</f>
        <v>983965556.41505039</v>
      </c>
      <c r="K42" s="9">
        <f>SUM(K43:K49)</f>
        <v>1032106054.672833</v>
      </c>
    </row>
    <row r="43" spans="1:11" ht="12.75" customHeight="1" x14ac:dyDescent="0.2">
      <c r="A43" s="202" t="s">
        <v>90</v>
      </c>
      <c r="B43" s="203"/>
      <c r="C43" s="203"/>
      <c r="D43" s="203"/>
      <c r="E43" s="203"/>
      <c r="F43" s="203"/>
      <c r="G43" s="203"/>
      <c r="H43" s="204"/>
      <c r="I43" s="4">
        <v>36</v>
      </c>
      <c r="J43" s="10">
        <v>276761588.11881971</v>
      </c>
      <c r="K43" s="10">
        <v>298634328.42421544</v>
      </c>
    </row>
    <row r="44" spans="1:11" ht="12.75" customHeight="1" x14ac:dyDescent="0.2">
      <c r="A44" s="202" t="s">
        <v>91</v>
      </c>
      <c r="B44" s="203"/>
      <c r="C44" s="203"/>
      <c r="D44" s="203"/>
      <c r="E44" s="203"/>
      <c r="F44" s="203"/>
      <c r="G44" s="203"/>
      <c r="H44" s="204"/>
      <c r="I44" s="4">
        <v>37</v>
      </c>
      <c r="J44" s="10">
        <v>55091356.577543199</v>
      </c>
      <c r="K44" s="10">
        <v>48646686.556422077</v>
      </c>
    </row>
    <row r="45" spans="1:11" ht="12.75" customHeight="1" x14ac:dyDescent="0.2">
      <c r="A45" s="202" t="s">
        <v>92</v>
      </c>
      <c r="B45" s="203"/>
      <c r="C45" s="203"/>
      <c r="D45" s="203"/>
      <c r="E45" s="203"/>
      <c r="F45" s="203"/>
      <c r="G45" s="203"/>
      <c r="H45" s="204"/>
      <c r="I45" s="4">
        <v>38</v>
      </c>
      <c r="J45" s="10">
        <v>347080487.33703214</v>
      </c>
      <c r="K45" s="10">
        <v>370714489.75370568</v>
      </c>
    </row>
    <row r="46" spans="1:11" ht="12.75" customHeight="1" x14ac:dyDescent="0.2">
      <c r="A46" s="202" t="s">
        <v>93</v>
      </c>
      <c r="B46" s="203"/>
      <c r="C46" s="203"/>
      <c r="D46" s="203"/>
      <c r="E46" s="203"/>
      <c r="F46" s="203"/>
      <c r="G46" s="203"/>
      <c r="H46" s="204"/>
      <c r="I46" s="4">
        <v>39</v>
      </c>
      <c r="J46" s="10">
        <v>126871393.46920529</v>
      </c>
      <c r="K46" s="10">
        <v>120538118.22613135</v>
      </c>
    </row>
    <row r="47" spans="1:11" ht="12.75" customHeight="1" x14ac:dyDescent="0.2">
      <c r="A47" s="202" t="s">
        <v>94</v>
      </c>
      <c r="B47" s="203"/>
      <c r="C47" s="203"/>
      <c r="D47" s="203"/>
      <c r="E47" s="203"/>
      <c r="F47" s="203"/>
      <c r="G47" s="203"/>
      <c r="H47" s="204"/>
      <c r="I47" s="4">
        <v>40</v>
      </c>
      <c r="J47" s="10">
        <v>0</v>
      </c>
      <c r="K47" s="10">
        <v>800000</v>
      </c>
    </row>
    <row r="48" spans="1:11" ht="12.75" customHeight="1" x14ac:dyDescent="0.2">
      <c r="A48" s="202" t="s">
        <v>95</v>
      </c>
      <c r="B48" s="203"/>
      <c r="C48" s="203"/>
      <c r="D48" s="203"/>
      <c r="E48" s="203"/>
      <c r="F48" s="203"/>
      <c r="G48" s="203"/>
      <c r="H48" s="204"/>
      <c r="I48" s="4">
        <v>41</v>
      </c>
      <c r="J48" s="10">
        <v>178160730.91245008</v>
      </c>
      <c r="K48" s="10">
        <v>192772431.71235844</v>
      </c>
    </row>
    <row r="49" spans="1:11" ht="12.75" customHeight="1" x14ac:dyDescent="0.2">
      <c r="A49" s="202" t="s">
        <v>96</v>
      </c>
      <c r="B49" s="203"/>
      <c r="C49" s="203"/>
      <c r="D49" s="203"/>
      <c r="E49" s="203"/>
      <c r="F49" s="203"/>
      <c r="G49" s="203"/>
      <c r="H49" s="204"/>
      <c r="I49" s="4">
        <v>42</v>
      </c>
      <c r="J49" s="10">
        <v>0</v>
      </c>
      <c r="K49" s="10">
        <v>0</v>
      </c>
    </row>
    <row r="50" spans="1:11" ht="12.75" customHeight="1" x14ac:dyDescent="0.2">
      <c r="A50" s="202" t="s">
        <v>97</v>
      </c>
      <c r="B50" s="203"/>
      <c r="C50" s="203"/>
      <c r="D50" s="203"/>
      <c r="E50" s="203"/>
      <c r="F50" s="203"/>
      <c r="G50" s="203"/>
      <c r="H50" s="204"/>
      <c r="I50" s="4">
        <v>43</v>
      </c>
      <c r="J50" s="9">
        <f>SUM(J51:J56)</f>
        <v>937436140.89557827</v>
      </c>
      <c r="K50" s="9">
        <f>SUM(K51:K56)</f>
        <v>940046436.37579572</v>
      </c>
    </row>
    <row r="51" spans="1:11" ht="12.75" customHeight="1" x14ac:dyDescent="0.2">
      <c r="A51" s="202" t="s">
        <v>98</v>
      </c>
      <c r="B51" s="203"/>
      <c r="C51" s="203"/>
      <c r="D51" s="203"/>
      <c r="E51" s="203"/>
      <c r="F51" s="203"/>
      <c r="G51" s="203"/>
      <c r="H51" s="204"/>
      <c r="I51" s="4">
        <v>44</v>
      </c>
      <c r="J51" s="10">
        <v>-0.42414817214012146</v>
      </c>
      <c r="K51" s="10">
        <v>8.5956066846847534E-2</v>
      </c>
    </row>
    <row r="52" spans="1:11" ht="12.75" customHeight="1" x14ac:dyDescent="0.2">
      <c r="A52" s="202" t="s">
        <v>99</v>
      </c>
      <c r="B52" s="203"/>
      <c r="C52" s="203"/>
      <c r="D52" s="203"/>
      <c r="E52" s="203"/>
      <c r="F52" s="203"/>
      <c r="G52" s="203"/>
      <c r="H52" s="204"/>
      <c r="I52" s="4">
        <v>45</v>
      </c>
      <c r="J52" s="10">
        <v>901239932.17171764</v>
      </c>
      <c r="K52" s="10">
        <v>913617967.00251496</v>
      </c>
    </row>
    <row r="53" spans="1:11" ht="12.75" customHeight="1" x14ac:dyDescent="0.2">
      <c r="A53" s="202" t="s">
        <v>100</v>
      </c>
      <c r="B53" s="203"/>
      <c r="C53" s="203"/>
      <c r="D53" s="203"/>
      <c r="E53" s="203"/>
      <c r="F53" s="203"/>
      <c r="G53" s="203"/>
      <c r="H53" s="204"/>
      <c r="I53" s="4">
        <v>46</v>
      </c>
      <c r="J53" s="10">
        <v>0</v>
      </c>
      <c r="K53" s="10">
        <v>0</v>
      </c>
    </row>
    <row r="54" spans="1:11" ht="12.75" customHeight="1" x14ac:dyDescent="0.2">
      <c r="A54" s="202" t="s">
        <v>101</v>
      </c>
      <c r="B54" s="203"/>
      <c r="C54" s="203"/>
      <c r="D54" s="203"/>
      <c r="E54" s="203"/>
      <c r="F54" s="203"/>
      <c r="G54" s="203"/>
      <c r="H54" s="204"/>
      <c r="I54" s="4">
        <v>47</v>
      </c>
      <c r="J54" s="10">
        <v>1287151.1674879999</v>
      </c>
      <c r="K54" s="10">
        <v>1271364.92493674</v>
      </c>
    </row>
    <row r="55" spans="1:11" ht="12.75" customHeight="1" x14ac:dyDescent="0.2">
      <c r="A55" s="202" t="s">
        <v>102</v>
      </c>
      <c r="B55" s="203"/>
      <c r="C55" s="203"/>
      <c r="D55" s="203"/>
      <c r="E55" s="203"/>
      <c r="F55" s="203"/>
      <c r="G55" s="203"/>
      <c r="H55" s="204"/>
      <c r="I55" s="4">
        <v>48</v>
      </c>
      <c r="J55" s="10">
        <v>23067223.42686544</v>
      </c>
      <c r="K55" s="10">
        <v>13608933.172505345</v>
      </c>
    </row>
    <row r="56" spans="1:11" ht="12.75" customHeight="1" x14ac:dyDescent="0.2">
      <c r="A56" s="202" t="s">
        <v>103</v>
      </c>
      <c r="B56" s="203"/>
      <c r="C56" s="203"/>
      <c r="D56" s="203"/>
      <c r="E56" s="203"/>
      <c r="F56" s="203"/>
      <c r="G56" s="203"/>
      <c r="H56" s="204"/>
      <c r="I56" s="4">
        <v>49</v>
      </c>
      <c r="J56" s="10">
        <v>11841834.55365536</v>
      </c>
      <c r="K56" s="10">
        <v>11548171.18988248</v>
      </c>
    </row>
    <row r="57" spans="1:11" ht="12.75" customHeight="1" x14ac:dyDescent="0.2">
      <c r="A57" s="202" t="s">
        <v>104</v>
      </c>
      <c r="B57" s="203"/>
      <c r="C57" s="203"/>
      <c r="D57" s="203"/>
      <c r="E57" s="203"/>
      <c r="F57" s="203"/>
      <c r="G57" s="203"/>
      <c r="H57" s="204"/>
      <c r="I57" s="4">
        <v>50</v>
      </c>
      <c r="J57" s="9">
        <f>SUM(J58:J64)</f>
        <v>1684008.3402995216</v>
      </c>
      <c r="K57" s="9">
        <f>SUM(K58:K64)</f>
        <v>3064203.3931212416</v>
      </c>
    </row>
    <row r="58" spans="1:11" ht="12.75" customHeight="1" x14ac:dyDescent="0.2">
      <c r="A58" s="202" t="s">
        <v>105</v>
      </c>
      <c r="B58" s="203"/>
      <c r="C58" s="203"/>
      <c r="D58" s="203"/>
      <c r="E58" s="203"/>
      <c r="F58" s="203"/>
      <c r="G58" s="203"/>
      <c r="H58" s="204"/>
      <c r="I58" s="4">
        <v>51</v>
      </c>
      <c r="J58" s="10">
        <v>0</v>
      </c>
      <c r="K58" s="10">
        <v>0</v>
      </c>
    </row>
    <row r="59" spans="1:11" ht="12.75" customHeight="1" x14ac:dyDescent="0.2">
      <c r="A59" s="202" t="s">
        <v>106</v>
      </c>
      <c r="B59" s="203"/>
      <c r="C59" s="203"/>
      <c r="D59" s="203"/>
      <c r="E59" s="203"/>
      <c r="F59" s="203"/>
      <c r="G59" s="203"/>
      <c r="H59" s="204"/>
      <c r="I59" s="4">
        <v>52</v>
      </c>
      <c r="J59" s="10">
        <v>4.6451521679431229E-2</v>
      </c>
      <c r="K59" s="10">
        <v>6.7673241661187378E-2</v>
      </c>
    </row>
    <row r="60" spans="1:11" ht="12.75" customHeight="1" x14ac:dyDescent="0.2">
      <c r="A60" s="202" t="s">
        <v>107</v>
      </c>
      <c r="B60" s="203"/>
      <c r="C60" s="203"/>
      <c r="D60" s="203"/>
      <c r="E60" s="203"/>
      <c r="F60" s="203"/>
      <c r="G60" s="203"/>
      <c r="H60" s="204"/>
      <c r="I60" s="4">
        <v>53</v>
      </c>
      <c r="J60" s="10">
        <v>0</v>
      </c>
      <c r="K60" s="10">
        <v>0</v>
      </c>
    </row>
    <row r="61" spans="1:11" ht="12.75" customHeight="1" x14ac:dyDescent="0.2">
      <c r="A61" s="202" t="s">
        <v>78</v>
      </c>
      <c r="B61" s="203"/>
      <c r="C61" s="203"/>
      <c r="D61" s="203"/>
      <c r="E61" s="203"/>
      <c r="F61" s="203"/>
      <c r="G61" s="203"/>
      <c r="H61" s="204"/>
      <c r="I61" s="4">
        <v>54</v>
      </c>
      <c r="J61" s="10">
        <v>0</v>
      </c>
      <c r="K61" s="10">
        <v>0</v>
      </c>
    </row>
    <row r="62" spans="1:11" ht="12.75" customHeight="1" x14ac:dyDescent="0.2">
      <c r="A62" s="202" t="s">
        <v>79</v>
      </c>
      <c r="B62" s="203"/>
      <c r="C62" s="203"/>
      <c r="D62" s="203"/>
      <c r="E62" s="203"/>
      <c r="F62" s="203"/>
      <c r="G62" s="203"/>
      <c r="H62" s="204"/>
      <c r="I62" s="4">
        <v>55</v>
      </c>
      <c r="J62" s="10">
        <v>210000</v>
      </c>
      <c r="K62" s="10">
        <v>1840000</v>
      </c>
    </row>
    <row r="63" spans="1:11" ht="12.75" customHeight="1" x14ac:dyDescent="0.2">
      <c r="A63" s="202" t="s">
        <v>108</v>
      </c>
      <c r="B63" s="203"/>
      <c r="C63" s="203"/>
      <c r="D63" s="203"/>
      <c r="E63" s="203"/>
      <c r="F63" s="203"/>
      <c r="G63" s="203"/>
      <c r="H63" s="204"/>
      <c r="I63" s="4">
        <v>56</v>
      </c>
      <c r="J63" s="10">
        <v>962511.293848</v>
      </c>
      <c r="K63" s="10">
        <v>902952.32544799999</v>
      </c>
    </row>
    <row r="64" spans="1:11" ht="12.75" customHeight="1" x14ac:dyDescent="0.2">
      <c r="A64" s="202" t="s">
        <v>109</v>
      </c>
      <c r="B64" s="203"/>
      <c r="C64" s="203"/>
      <c r="D64" s="203"/>
      <c r="E64" s="203"/>
      <c r="F64" s="203"/>
      <c r="G64" s="203"/>
      <c r="H64" s="204"/>
      <c r="I64" s="4">
        <v>57</v>
      </c>
      <c r="J64" s="10">
        <v>511497</v>
      </c>
      <c r="K64" s="10">
        <v>321251</v>
      </c>
    </row>
    <row r="65" spans="1:11" ht="12.75" customHeight="1" x14ac:dyDescent="0.2">
      <c r="A65" s="202" t="s">
        <v>110</v>
      </c>
      <c r="B65" s="203"/>
      <c r="C65" s="203"/>
      <c r="D65" s="203"/>
      <c r="E65" s="203"/>
      <c r="F65" s="203"/>
      <c r="G65" s="203"/>
      <c r="H65" s="204"/>
      <c r="I65" s="4">
        <v>58</v>
      </c>
      <c r="J65" s="10">
        <v>362082116.77499378</v>
      </c>
      <c r="K65" s="10">
        <v>195806383.63717896</v>
      </c>
    </row>
    <row r="66" spans="1:11" ht="12.75" customHeight="1" x14ac:dyDescent="0.2">
      <c r="A66" s="205" t="s">
        <v>111</v>
      </c>
      <c r="B66" s="206"/>
      <c r="C66" s="206"/>
      <c r="D66" s="206"/>
      <c r="E66" s="206"/>
      <c r="F66" s="206"/>
      <c r="G66" s="206"/>
      <c r="H66" s="207"/>
      <c r="I66" s="4">
        <v>59</v>
      </c>
      <c r="J66" s="10">
        <v>10453349.236754879</v>
      </c>
      <c r="K66" s="10">
        <v>14657043.958785221</v>
      </c>
    </row>
    <row r="67" spans="1:11" ht="12.75" customHeight="1" x14ac:dyDescent="0.2">
      <c r="A67" s="205" t="s">
        <v>112</v>
      </c>
      <c r="B67" s="206"/>
      <c r="C67" s="206"/>
      <c r="D67" s="206"/>
      <c r="E67" s="206"/>
      <c r="F67" s="206"/>
      <c r="G67" s="206"/>
      <c r="H67" s="207"/>
      <c r="I67" s="4">
        <v>60</v>
      </c>
      <c r="J67" s="9">
        <f>J8+J9+J41+J66</f>
        <v>5061381565.1390848</v>
      </c>
      <c r="K67" s="9">
        <f>K8+K9+K41+K66</f>
        <v>4902354954.4783659</v>
      </c>
    </row>
    <row r="68" spans="1:11" ht="12.75" customHeight="1" x14ac:dyDescent="0.2">
      <c r="A68" s="227" t="s">
        <v>113</v>
      </c>
      <c r="B68" s="228"/>
      <c r="C68" s="228"/>
      <c r="D68" s="228"/>
      <c r="E68" s="228"/>
      <c r="F68" s="228"/>
      <c r="G68" s="228"/>
      <c r="H68" s="229"/>
      <c r="I68" s="7">
        <v>61</v>
      </c>
      <c r="J68" s="11">
        <v>1729002836.4971843</v>
      </c>
      <c r="K68" s="11">
        <v>1584941680.3666453</v>
      </c>
    </row>
    <row r="69" spans="1:11" ht="12.75" customHeight="1" x14ac:dyDescent="0.2">
      <c r="A69" s="213" t="s">
        <v>114</v>
      </c>
      <c r="B69" s="230"/>
      <c r="C69" s="230"/>
      <c r="D69" s="230"/>
      <c r="E69" s="230"/>
      <c r="F69" s="230"/>
      <c r="G69" s="230"/>
      <c r="H69" s="230"/>
      <c r="I69" s="230"/>
      <c r="J69" s="230"/>
      <c r="K69" s="231"/>
    </row>
    <row r="70" spans="1:11" ht="12.75" customHeight="1" x14ac:dyDescent="0.2">
      <c r="A70" s="217" t="s">
        <v>115</v>
      </c>
      <c r="B70" s="218"/>
      <c r="C70" s="218"/>
      <c r="D70" s="218"/>
      <c r="E70" s="218"/>
      <c r="F70" s="218"/>
      <c r="G70" s="218"/>
      <c r="H70" s="232"/>
      <c r="I70" s="6">
        <v>62</v>
      </c>
      <c r="J70" s="13">
        <f>J71+J72+J73+J79+J80+J83+J86</f>
        <v>2896782839.3496289</v>
      </c>
      <c r="K70" s="13">
        <f>K71+K72+K73+K79+K80+K83+K86</f>
        <v>2959720761.8796911</v>
      </c>
    </row>
    <row r="71" spans="1:11" ht="12.75" customHeight="1" x14ac:dyDescent="0.2">
      <c r="A71" s="202" t="s">
        <v>116</v>
      </c>
      <c r="B71" s="203"/>
      <c r="C71" s="203"/>
      <c r="D71" s="203"/>
      <c r="E71" s="203"/>
      <c r="F71" s="203"/>
      <c r="G71" s="203"/>
      <c r="H71" s="204"/>
      <c r="I71" s="4">
        <v>63</v>
      </c>
      <c r="J71" s="91">
        <v>1566400660</v>
      </c>
      <c r="K71" s="91">
        <v>1566400660</v>
      </c>
    </row>
    <row r="72" spans="1:11" ht="12.75" customHeight="1" x14ac:dyDescent="0.2">
      <c r="A72" s="202" t="s">
        <v>117</v>
      </c>
      <c r="B72" s="203"/>
      <c r="C72" s="203"/>
      <c r="D72" s="203"/>
      <c r="E72" s="203"/>
      <c r="F72" s="203"/>
      <c r="G72" s="203"/>
      <c r="H72" s="204"/>
      <c r="I72" s="4">
        <v>64</v>
      </c>
      <c r="J72" s="91">
        <v>184048880</v>
      </c>
      <c r="K72" s="91">
        <v>184048880</v>
      </c>
    </row>
    <row r="73" spans="1:11" ht="12.75" customHeight="1" x14ac:dyDescent="0.2">
      <c r="A73" s="202" t="s">
        <v>118</v>
      </c>
      <c r="B73" s="203"/>
      <c r="C73" s="203"/>
      <c r="D73" s="203"/>
      <c r="E73" s="203"/>
      <c r="F73" s="203"/>
      <c r="G73" s="203"/>
      <c r="H73" s="204"/>
      <c r="I73" s="4">
        <v>65</v>
      </c>
      <c r="J73" s="9">
        <f>J74+J75-J76+J77+J78</f>
        <v>706359333.81299734</v>
      </c>
      <c r="K73" s="9">
        <f>K74+K75-K76+K77+K78</f>
        <v>698286890.57199728</v>
      </c>
    </row>
    <row r="74" spans="1:11" ht="12.75" customHeight="1" x14ac:dyDescent="0.2">
      <c r="A74" s="202" t="s">
        <v>119</v>
      </c>
      <c r="B74" s="203"/>
      <c r="C74" s="203"/>
      <c r="D74" s="203"/>
      <c r="E74" s="203"/>
      <c r="F74" s="203"/>
      <c r="G74" s="203"/>
      <c r="H74" s="204"/>
      <c r="I74" s="4">
        <v>66</v>
      </c>
      <c r="J74" s="10">
        <v>50903164.512190819</v>
      </c>
      <c r="K74" s="10">
        <v>50903164.512190819</v>
      </c>
    </row>
    <row r="75" spans="1:11" ht="12.75" customHeight="1" x14ac:dyDescent="0.2">
      <c r="A75" s="202" t="s">
        <v>120</v>
      </c>
      <c r="B75" s="203"/>
      <c r="C75" s="203"/>
      <c r="D75" s="203"/>
      <c r="E75" s="203"/>
      <c r="F75" s="203"/>
      <c r="G75" s="203"/>
      <c r="H75" s="204"/>
      <c r="I75" s="4">
        <v>67</v>
      </c>
      <c r="J75" s="10">
        <v>147604502</v>
      </c>
      <c r="K75" s="10">
        <v>147604502</v>
      </c>
    </row>
    <row r="76" spans="1:11" ht="12.75" customHeight="1" x14ac:dyDescent="0.2">
      <c r="A76" s="202" t="s">
        <v>121</v>
      </c>
      <c r="B76" s="203"/>
      <c r="C76" s="203"/>
      <c r="D76" s="203"/>
      <c r="E76" s="203"/>
      <c r="F76" s="203"/>
      <c r="G76" s="203"/>
      <c r="H76" s="204"/>
      <c r="I76" s="4">
        <v>68</v>
      </c>
      <c r="J76" s="10">
        <v>60502679</v>
      </c>
      <c r="K76" s="10">
        <v>60502679</v>
      </c>
    </row>
    <row r="77" spans="1:11" ht="12.75" customHeight="1" x14ac:dyDescent="0.2">
      <c r="A77" s="202" t="s">
        <v>122</v>
      </c>
      <c r="B77" s="203"/>
      <c r="C77" s="203"/>
      <c r="D77" s="203"/>
      <c r="E77" s="203"/>
      <c r="F77" s="203"/>
      <c r="G77" s="203"/>
      <c r="H77" s="204"/>
      <c r="I77" s="4">
        <v>69</v>
      </c>
      <c r="J77" s="10">
        <v>58569993.300806463</v>
      </c>
      <c r="K77" s="10">
        <v>58569993.300806463</v>
      </c>
    </row>
    <row r="78" spans="1:11" ht="12.75" customHeight="1" x14ac:dyDescent="0.2">
      <c r="A78" s="202" t="s">
        <v>123</v>
      </c>
      <c r="B78" s="203"/>
      <c r="C78" s="203"/>
      <c r="D78" s="203"/>
      <c r="E78" s="203"/>
      <c r="F78" s="203"/>
      <c r="G78" s="203"/>
      <c r="H78" s="204"/>
      <c r="I78" s="4">
        <v>70</v>
      </c>
      <c r="J78" s="10">
        <v>509784353</v>
      </c>
      <c r="K78" s="10">
        <v>501711909.759</v>
      </c>
    </row>
    <row r="79" spans="1:11" ht="12.75" customHeight="1" x14ac:dyDescent="0.2">
      <c r="A79" s="202" t="s">
        <v>124</v>
      </c>
      <c r="B79" s="203"/>
      <c r="C79" s="203"/>
      <c r="D79" s="203"/>
      <c r="E79" s="203"/>
      <c r="F79" s="203"/>
      <c r="G79" s="203"/>
      <c r="H79" s="204"/>
      <c r="I79" s="4">
        <v>71</v>
      </c>
      <c r="J79" s="10">
        <v>0</v>
      </c>
      <c r="K79" s="10">
        <v>0</v>
      </c>
    </row>
    <row r="80" spans="1:11" ht="12.75" customHeight="1" x14ac:dyDescent="0.2">
      <c r="A80" s="202" t="s">
        <v>125</v>
      </c>
      <c r="B80" s="203"/>
      <c r="C80" s="203"/>
      <c r="D80" s="203"/>
      <c r="E80" s="203"/>
      <c r="F80" s="203"/>
      <c r="G80" s="203"/>
      <c r="H80" s="204"/>
      <c r="I80" s="4">
        <v>72</v>
      </c>
      <c r="J80" s="9">
        <f>J81-J82</f>
        <v>385053139</v>
      </c>
      <c r="K80" s="9">
        <f>K81-K82</f>
        <v>403302995.79763061</v>
      </c>
    </row>
    <row r="81" spans="1:11" ht="12.75" customHeight="1" x14ac:dyDescent="0.2">
      <c r="A81" s="224" t="s">
        <v>126</v>
      </c>
      <c r="B81" s="225"/>
      <c r="C81" s="225"/>
      <c r="D81" s="225"/>
      <c r="E81" s="225"/>
      <c r="F81" s="225"/>
      <c r="G81" s="225"/>
      <c r="H81" s="226"/>
      <c r="I81" s="4">
        <v>73</v>
      </c>
      <c r="J81" s="10">
        <v>385053139</v>
      </c>
      <c r="K81" s="10">
        <v>403302995.79763061</v>
      </c>
    </row>
    <row r="82" spans="1:11" ht="12.75" customHeight="1" x14ac:dyDescent="0.2">
      <c r="A82" s="224" t="s">
        <v>127</v>
      </c>
      <c r="B82" s="225"/>
      <c r="C82" s="225"/>
      <c r="D82" s="225"/>
      <c r="E82" s="225"/>
      <c r="F82" s="225"/>
      <c r="G82" s="225"/>
      <c r="H82" s="226"/>
      <c r="I82" s="4">
        <v>74</v>
      </c>
      <c r="J82" s="10">
        <v>0</v>
      </c>
      <c r="K82" s="10">
        <v>0</v>
      </c>
    </row>
    <row r="83" spans="1:11" ht="12.75" customHeight="1" x14ac:dyDescent="0.2">
      <c r="A83" s="202" t="s">
        <v>128</v>
      </c>
      <c r="B83" s="203"/>
      <c r="C83" s="203"/>
      <c r="D83" s="203"/>
      <c r="E83" s="203"/>
      <c r="F83" s="203"/>
      <c r="G83" s="203"/>
      <c r="H83" s="204"/>
      <c r="I83" s="4">
        <v>75</v>
      </c>
      <c r="J83" s="9">
        <f>J84-J85</f>
        <v>18249535.536631584</v>
      </c>
      <c r="K83" s="9">
        <f>K84-K85</f>
        <v>69807343.510063052</v>
      </c>
    </row>
    <row r="84" spans="1:11" ht="12.75" customHeight="1" x14ac:dyDescent="0.2">
      <c r="A84" s="224" t="s">
        <v>129</v>
      </c>
      <c r="B84" s="225"/>
      <c r="C84" s="225"/>
      <c r="D84" s="225"/>
      <c r="E84" s="225"/>
      <c r="F84" s="225"/>
      <c r="G84" s="225"/>
      <c r="H84" s="226"/>
      <c r="I84" s="4">
        <v>76</v>
      </c>
      <c r="J84" s="10">
        <v>18249535.536631584</v>
      </c>
      <c r="K84" s="10">
        <v>69807343.510063052</v>
      </c>
    </row>
    <row r="85" spans="1:11" ht="12.75" customHeight="1" x14ac:dyDescent="0.2">
      <c r="A85" s="224" t="s">
        <v>130</v>
      </c>
      <c r="B85" s="225"/>
      <c r="C85" s="225"/>
      <c r="D85" s="225"/>
      <c r="E85" s="225"/>
      <c r="F85" s="225"/>
      <c r="G85" s="225"/>
      <c r="H85" s="226"/>
      <c r="I85" s="4">
        <v>77</v>
      </c>
      <c r="J85" s="10">
        <v>0</v>
      </c>
      <c r="K85" s="10">
        <v>0</v>
      </c>
    </row>
    <row r="86" spans="1:11" ht="12.75" customHeight="1" x14ac:dyDescent="0.2">
      <c r="A86" s="202" t="s">
        <v>131</v>
      </c>
      <c r="B86" s="203"/>
      <c r="C86" s="203"/>
      <c r="D86" s="203"/>
      <c r="E86" s="203"/>
      <c r="F86" s="203"/>
      <c r="G86" s="203"/>
      <c r="H86" s="204"/>
      <c r="I86" s="4">
        <v>78</v>
      </c>
      <c r="J86" s="10">
        <v>36671291</v>
      </c>
      <c r="K86" s="10">
        <v>37873992</v>
      </c>
    </row>
    <row r="87" spans="1:11" ht="12.75" customHeight="1" x14ac:dyDescent="0.2">
      <c r="A87" s="205" t="s">
        <v>132</v>
      </c>
      <c r="B87" s="206"/>
      <c r="C87" s="206"/>
      <c r="D87" s="206"/>
      <c r="E87" s="206"/>
      <c r="F87" s="206"/>
      <c r="G87" s="206"/>
      <c r="H87" s="207"/>
      <c r="I87" s="4">
        <v>79</v>
      </c>
      <c r="J87" s="9">
        <f>SUM(J88:J90)</f>
        <v>74122064.866202712</v>
      </c>
      <c r="K87" s="9">
        <f>SUM(K88:K90)</f>
        <v>72452982.294463262</v>
      </c>
    </row>
    <row r="88" spans="1:11" ht="12.75" customHeight="1" x14ac:dyDescent="0.2">
      <c r="A88" s="202" t="s">
        <v>133</v>
      </c>
      <c r="B88" s="203"/>
      <c r="C88" s="203"/>
      <c r="D88" s="203"/>
      <c r="E88" s="203"/>
      <c r="F88" s="203"/>
      <c r="G88" s="203"/>
      <c r="H88" s="204"/>
      <c r="I88" s="4">
        <v>80</v>
      </c>
      <c r="J88" s="10">
        <v>43843753.826220959</v>
      </c>
      <c r="K88" s="10">
        <v>43500980.584617138</v>
      </c>
    </row>
    <row r="89" spans="1:11" ht="12.75" customHeight="1" x14ac:dyDescent="0.2">
      <c r="A89" s="202" t="s">
        <v>134</v>
      </c>
      <c r="B89" s="203"/>
      <c r="C89" s="203"/>
      <c r="D89" s="203"/>
      <c r="E89" s="203"/>
      <c r="F89" s="203"/>
      <c r="G89" s="203"/>
      <c r="H89" s="204"/>
      <c r="I89" s="4">
        <v>81</v>
      </c>
      <c r="J89" s="10">
        <v>0</v>
      </c>
      <c r="K89" s="10">
        <v>0</v>
      </c>
    </row>
    <row r="90" spans="1:11" ht="12.75" customHeight="1" x14ac:dyDescent="0.2">
      <c r="A90" s="202" t="s">
        <v>135</v>
      </c>
      <c r="B90" s="203"/>
      <c r="C90" s="203"/>
      <c r="D90" s="203"/>
      <c r="E90" s="203"/>
      <c r="F90" s="203"/>
      <c r="G90" s="203"/>
      <c r="H90" s="204"/>
      <c r="I90" s="4">
        <v>82</v>
      </c>
      <c r="J90" s="10">
        <v>30278311.03998176</v>
      </c>
      <c r="K90" s="10">
        <v>28952001.70984612</v>
      </c>
    </row>
    <row r="91" spans="1:11" ht="12.75" customHeight="1" x14ac:dyDescent="0.2">
      <c r="A91" s="205" t="s">
        <v>136</v>
      </c>
      <c r="B91" s="206"/>
      <c r="C91" s="206"/>
      <c r="D91" s="206"/>
      <c r="E91" s="206"/>
      <c r="F91" s="206"/>
      <c r="G91" s="206"/>
      <c r="H91" s="207"/>
      <c r="I91" s="4">
        <v>83</v>
      </c>
      <c r="J91" s="9">
        <f>SUM(J92:J100)</f>
        <v>984365615.26436985</v>
      </c>
      <c r="K91" s="9">
        <f>SUM(K92:K100)</f>
        <v>904504248.17100215</v>
      </c>
    </row>
    <row r="92" spans="1:11" ht="12.75" customHeight="1" x14ac:dyDescent="0.2">
      <c r="A92" s="202" t="s">
        <v>137</v>
      </c>
      <c r="B92" s="203"/>
      <c r="C92" s="203"/>
      <c r="D92" s="203"/>
      <c r="E92" s="203"/>
      <c r="F92" s="203"/>
      <c r="G92" s="203"/>
      <c r="H92" s="204"/>
      <c r="I92" s="4">
        <v>84</v>
      </c>
      <c r="J92" s="10">
        <v>0</v>
      </c>
      <c r="K92" s="10">
        <v>0</v>
      </c>
    </row>
    <row r="93" spans="1:11" ht="12.75" customHeight="1" x14ac:dyDescent="0.2">
      <c r="A93" s="202" t="s">
        <v>138</v>
      </c>
      <c r="B93" s="203"/>
      <c r="C93" s="203"/>
      <c r="D93" s="203"/>
      <c r="E93" s="203"/>
      <c r="F93" s="203"/>
      <c r="G93" s="203"/>
      <c r="H93" s="204"/>
      <c r="I93" s="4">
        <v>85</v>
      </c>
      <c r="J93" s="10">
        <v>15328251</v>
      </c>
      <c r="K93" s="10">
        <v>14363754</v>
      </c>
    </row>
    <row r="94" spans="1:11" ht="12.75" customHeight="1" x14ac:dyDescent="0.2">
      <c r="A94" s="202" t="s">
        <v>139</v>
      </c>
      <c r="B94" s="203"/>
      <c r="C94" s="203"/>
      <c r="D94" s="203"/>
      <c r="E94" s="203"/>
      <c r="F94" s="203"/>
      <c r="G94" s="203"/>
      <c r="H94" s="204"/>
      <c r="I94" s="4">
        <v>86</v>
      </c>
      <c r="J94" s="10">
        <v>899881700.91993809</v>
      </c>
      <c r="K94" s="10">
        <v>822441886.55530548</v>
      </c>
    </row>
    <row r="95" spans="1:11" ht="12.75" customHeight="1" x14ac:dyDescent="0.2">
      <c r="A95" s="202" t="s">
        <v>140</v>
      </c>
      <c r="B95" s="203"/>
      <c r="C95" s="203"/>
      <c r="D95" s="203"/>
      <c r="E95" s="203"/>
      <c r="F95" s="203"/>
      <c r="G95" s="203"/>
      <c r="H95" s="204"/>
      <c r="I95" s="4">
        <v>87</v>
      </c>
      <c r="J95" s="10">
        <v>0</v>
      </c>
      <c r="K95" s="10">
        <v>0</v>
      </c>
    </row>
    <row r="96" spans="1:11" ht="12.75" customHeight="1" x14ac:dyDescent="0.2">
      <c r="A96" s="202" t="s">
        <v>141</v>
      </c>
      <c r="B96" s="203"/>
      <c r="C96" s="203"/>
      <c r="D96" s="203"/>
      <c r="E96" s="203"/>
      <c r="F96" s="203"/>
      <c r="G96" s="203"/>
      <c r="H96" s="204"/>
      <c r="I96" s="4">
        <v>88</v>
      </c>
      <c r="J96" s="10">
        <v>0</v>
      </c>
      <c r="K96" s="10">
        <v>0</v>
      </c>
    </row>
    <row r="97" spans="1:11" ht="12.75" customHeight="1" x14ac:dyDescent="0.2">
      <c r="A97" s="202" t="s">
        <v>142</v>
      </c>
      <c r="B97" s="203"/>
      <c r="C97" s="203"/>
      <c r="D97" s="203"/>
      <c r="E97" s="203"/>
      <c r="F97" s="203"/>
      <c r="G97" s="203"/>
      <c r="H97" s="204"/>
      <c r="I97" s="4">
        <v>89</v>
      </c>
      <c r="J97" s="10">
        <v>0</v>
      </c>
      <c r="K97" s="10">
        <v>0</v>
      </c>
    </row>
    <row r="98" spans="1:11" ht="12.75" customHeight="1" x14ac:dyDescent="0.2">
      <c r="A98" s="202" t="s">
        <v>143</v>
      </c>
      <c r="B98" s="203"/>
      <c r="C98" s="203"/>
      <c r="D98" s="203"/>
      <c r="E98" s="203"/>
      <c r="F98" s="203"/>
      <c r="G98" s="203"/>
      <c r="H98" s="204"/>
      <c r="I98" s="4">
        <v>90</v>
      </c>
      <c r="J98" s="10">
        <v>0</v>
      </c>
      <c r="K98" s="10">
        <v>0</v>
      </c>
    </row>
    <row r="99" spans="1:11" ht="12.75" customHeight="1" x14ac:dyDescent="0.2">
      <c r="A99" s="202" t="s">
        <v>144</v>
      </c>
      <c r="B99" s="203"/>
      <c r="C99" s="203"/>
      <c r="D99" s="203"/>
      <c r="E99" s="203"/>
      <c r="F99" s="203"/>
      <c r="G99" s="203"/>
      <c r="H99" s="204"/>
      <c r="I99" s="4">
        <v>91</v>
      </c>
      <c r="J99" s="10">
        <v>22464085.19433232</v>
      </c>
      <c r="K99" s="10">
        <v>21930775.780118857</v>
      </c>
    </row>
    <row r="100" spans="1:11" ht="12.75" customHeight="1" x14ac:dyDescent="0.2">
      <c r="A100" s="202" t="s">
        <v>145</v>
      </c>
      <c r="B100" s="203"/>
      <c r="C100" s="203"/>
      <c r="D100" s="203"/>
      <c r="E100" s="203"/>
      <c r="F100" s="203"/>
      <c r="G100" s="203"/>
      <c r="H100" s="204"/>
      <c r="I100" s="4">
        <v>92</v>
      </c>
      <c r="J100" s="10">
        <v>46691578.150099359</v>
      </c>
      <c r="K100" s="10">
        <v>45767831.835577816</v>
      </c>
    </row>
    <row r="101" spans="1:11" ht="12.75" customHeight="1" x14ac:dyDescent="0.2">
      <c r="A101" s="205" t="s">
        <v>146</v>
      </c>
      <c r="B101" s="206"/>
      <c r="C101" s="206"/>
      <c r="D101" s="206"/>
      <c r="E101" s="206"/>
      <c r="F101" s="206"/>
      <c r="G101" s="206"/>
      <c r="H101" s="207"/>
      <c r="I101" s="4">
        <v>93</v>
      </c>
      <c r="J101" s="9">
        <f>SUM(J102:J113)</f>
        <v>1009478137.1989738</v>
      </c>
      <c r="K101" s="9">
        <f>SUM(K102:K113)</f>
        <v>830560593.92905116</v>
      </c>
    </row>
    <row r="102" spans="1:11" ht="12.75" customHeight="1" x14ac:dyDescent="0.2">
      <c r="A102" s="202" t="s">
        <v>137</v>
      </c>
      <c r="B102" s="203"/>
      <c r="C102" s="203"/>
      <c r="D102" s="203"/>
      <c r="E102" s="203"/>
      <c r="F102" s="203"/>
      <c r="G102" s="203"/>
      <c r="H102" s="204"/>
      <c r="I102" s="4">
        <v>94</v>
      </c>
      <c r="J102" s="10">
        <v>-0.1382182389497757</v>
      </c>
      <c r="K102" s="10">
        <v>3.0498649924993515E-2</v>
      </c>
    </row>
    <row r="103" spans="1:11" ht="12.75" customHeight="1" x14ac:dyDescent="0.2">
      <c r="A103" s="202" t="s">
        <v>138</v>
      </c>
      <c r="B103" s="203"/>
      <c r="C103" s="203"/>
      <c r="D103" s="203"/>
      <c r="E103" s="203"/>
      <c r="F103" s="203"/>
      <c r="G103" s="203"/>
      <c r="H103" s="204"/>
      <c r="I103" s="4">
        <v>95</v>
      </c>
      <c r="J103" s="10">
        <v>1268356</v>
      </c>
      <c r="K103" s="10">
        <v>2191399</v>
      </c>
    </row>
    <row r="104" spans="1:11" ht="12.75" customHeight="1" x14ac:dyDescent="0.2">
      <c r="A104" s="202" t="s">
        <v>139</v>
      </c>
      <c r="B104" s="203"/>
      <c r="C104" s="203"/>
      <c r="D104" s="203"/>
      <c r="E104" s="203"/>
      <c r="F104" s="203"/>
      <c r="G104" s="203"/>
      <c r="H104" s="204"/>
      <c r="I104" s="4">
        <v>96</v>
      </c>
      <c r="J104" s="10">
        <v>357879945.95964962</v>
      </c>
      <c r="K104" s="10">
        <v>324999115.23214561</v>
      </c>
    </row>
    <row r="105" spans="1:11" ht="12.75" customHeight="1" x14ac:dyDescent="0.2">
      <c r="A105" s="202" t="s">
        <v>140</v>
      </c>
      <c r="B105" s="203"/>
      <c r="C105" s="203"/>
      <c r="D105" s="203"/>
      <c r="E105" s="203"/>
      <c r="F105" s="203"/>
      <c r="G105" s="203"/>
      <c r="H105" s="204"/>
      <c r="I105" s="4">
        <v>97</v>
      </c>
      <c r="J105" s="10">
        <v>2170544.9030291201</v>
      </c>
      <c r="K105" s="10">
        <v>1423190.5300932799</v>
      </c>
    </row>
    <row r="106" spans="1:11" ht="12.75" customHeight="1" x14ac:dyDescent="0.2">
      <c r="A106" s="202" t="s">
        <v>141</v>
      </c>
      <c r="B106" s="203"/>
      <c r="C106" s="203"/>
      <c r="D106" s="203"/>
      <c r="E106" s="203"/>
      <c r="F106" s="203"/>
      <c r="G106" s="203"/>
      <c r="H106" s="204"/>
      <c r="I106" s="4">
        <v>98</v>
      </c>
      <c r="J106" s="10">
        <v>544191333.89625788</v>
      </c>
      <c r="K106" s="10">
        <v>382902971.37743938</v>
      </c>
    </row>
    <row r="107" spans="1:11" ht="12.75" customHeight="1" x14ac:dyDescent="0.2">
      <c r="A107" s="202" t="s">
        <v>142</v>
      </c>
      <c r="B107" s="203"/>
      <c r="C107" s="203"/>
      <c r="D107" s="203"/>
      <c r="E107" s="203"/>
      <c r="F107" s="203"/>
      <c r="G107" s="203"/>
      <c r="H107" s="204"/>
      <c r="I107" s="4">
        <v>99</v>
      </c>
      <c r="J107" s="10">
        <v>0</v>
      </c>
      <c r="K107" s="10">
        <v>0</v>
      </c>
    </row>
    <row r="108" spans="1:11" ht="12.75" customHeight="1" x14ac:dyDescent="0.2">
      <c r="A108" s="202" t="s">
        <v>143</v>
      </c>
      <c r="B108" s="203"/>
      <c r="C108" s="203"/>
      <c r="D108" s="203"/>
      <c r="E108" s="203"/>
      <c r="F108" s="203"/>
      <c r="G108" s="203"/>
      <c r="H108" s="204"/>
      <c r="I108" s="4">
        <v>100</v>
      </c>
      <c r="J108" s="10">
        <v>0</v>
      </c>
      <c r="K108" s="10">
        <v>0</v>
      </c>
    </row>
    <row r="109" spans="1:11" ht="12.75" customHeight="1" x14ac:dyDescent="0.2">
      <c r="A109" s="202" t="s">
        <v>147</v>
      </c>
      <c r="B109" s="203"/>
      <c r="C109" s="203"/>
      <c r="D109" s="203"/>
      <c r="E109" s="203"/>
      <c r="F109" s="203"/>
      <c r="G109" s="203"/>
      <c r="H109" s="204"/>
      <c r="I109" s="4">
        <v>101</v>
      </c>
      <c r="J109" s="10">
        <v>76958293.473296478</v>
      </c>
      <c r="K109" s="10">
        <v>64960469.488306895</v>
      </c>
    </row>
    <row r="110" spans="1:11" ht="12.75" customHeight="1" x14ac:dyDescent="0.2">
      <c r="A110" s="202" t="s">
        <v>148</v>
      </c>
      <c r="B110" s="203"/>
      <c r="C110" s="203"/>
      <c r="D110" s="203"/>
      <c r="E110" s="203"/>
      <c r="F110" s="203"/>
      <c r="G110" s="203"/>
      <c r="H110" s="204"/>
      <c r="I110" s="4">
        <v>102</v>
      </c>
      <c r="J110" s="10">
        <v>21248576.711492639</v>
      </c>
      <c r="K110" s="10">
        <v>42012142.652733803</v>
      </c>
    </row>
    <row r="111" spans="1:11" ht="12.75" customHeight="1" x14ac:dyDescent="0.2">
      <c r="A111" s="202" t="s">
        <v>149</v>
      </c>
      <c r="B111" s="203"/>
      <c r="C111" s="203"/>
      <c r="D111" s="203"/>
      <c r="E111" s="203"/>
      <c r="F111" s="203"/>
      <c r="G111" s="203"/>
      <c r="H111" s="204"/>
      <c r="I111" s="4">
        <v>103</v>
      </c>
      <c r="J111" s="10">
        <v>2002987.1645849601</v>
      </c>
      <c r="K111" s="10">
        <v>1993189.6202595201</v>
      </c>
    </row>
    <row r="112" spans="1:11" ht="12.75" customHeight="1" x14ac:dyDescent="0.2">
      <c r="A112" s="202" t="s">
        <v>150</v>
      </c>
      <c r="B112" s="203"/>
      <c r="C112" s="203"/>
      <c r="D112" s="203"/>
      <c r="E112" s="203"/>
      <c r="F112" s="203"/>
      <c r="G112" s="203"/>
      <c r="H112" s="204"/>
      <c r="I112" s="4">
        <v>104</v>
      </c>
      <c r="J112" s="10">
        <v>0</v>
      </c>
      <c r="K112" s="10">
        <v>0</v>
      </c>
    </row>
    <row r="113" spans="1:11" ht="12.75" customHeight="1" x14ac:dyDescent="0.2">
      <c r="A113" s="202" t="s">
        <v>151</v>
      </c>
      <c r="B113" s="203"/>
      <c r="C113" s="203"/>
      <c r="D113" s="203"/>
      <c r="E113" s="203"/>
      <c r="F113" s="203"/>
      <c r="G113" s="203"/>
      <c r="H113" s="204"/>
      <c r="I113" s="4">
        <v>105</v>
      </c>
      <c r="J113" s="10">
        <v>3758099.2288811198</v>
      </c>
      <c r="K113" s="10">
        <v>10078115.997574124</v>
      </c>
    </row>
    <row r="114" spans="1:11" ht="12.75" customHeight="1" x14ac:dyDescent="0.2">
      <c r="A114" s="205" t="s">
        <v>152</v>
      </c>
      <c r="B114" s="206"/>
      <c r="C114" s="206"/>
      <c r="D114" s="206"/>
      <c r="E114" s="206"/>
      <c r="F114" s="206"/>
      <c r="G114" s="206"/>
      <c r="H114" s="207"/>
      <c r="I114" s="4">
        <v>106</v>
      </c>
      <c r="J114" s="10">
        <v>96632908.618633926</v>
      </c>
      <c r="K114" s="10">
        <v>135116368.13375142</v>
      </c>
    </row>
    <row r="115" spans="1:11" ht="12.75" customHeight="1" x14ac:dyDescent="0.2">
      <c r="A115" s="205" t="s">
        <v>153</v>
      </c>
      <c r="B115" s="206"/>
      <c r="C115" s="206"/>
      <c r="D115" s="206"/>
      <c r="E115" s="206"/>
      <c r="F115" s="206"/>
      <c r="G115" s="206"/>
      <c r="H115" s="207"/>
      <c r="I115" s="4">
        <v>107</v>
      </c>
      <c r="J115" s="9">
        <f>J70+J87+J91+J101+J114</f>
        <v>5061381565.2978096</v>
      </c>
      <c r="K115" s="9">
        <f>K70+K87+K91+K101+K114</f>
        <v>4902354954.4079599</v>
      </c>
    </row>
    <row r="116" spans="1:11" ht="12.75" customHeight="1" x14ac:dyDescent="0.2">
      <c r="A116" s="210" t="s">
        <v>154</v>
      </c>
      <c r="B116" s="211"/>
      <c r="C116" s="211"/>
      <c r="D116" s="211"/>
      <c r="E116" s="211"/>
      <c r="F116" s="211"/>
      <c r="G116" s="211"/>
      <c r="H116" s="212"/>
      <c r="I116" s="5">
        <v>108</v>
      </c>
      <c r="J116" s="11">
        <v>1729002836.4971843</v>
      </c>
      <c r="K116" s="11">
        <v>1584941680.3666453</v>
      </c>
    </row>
    <row r="117" spans="1:11" ht="12.75" customHeight="1" x14ac:dyDescent="0.2">
      <c r="A117" s="213" t="s">
        <v>155</v>
      </c>
      <c r="B117" s="214"/>
      <c r="C117" s="214"/>
      <c r="D117" s="214"/>
      <c r="E117" s="214"/>
      <c r="F117" s="214"/>
      <c r="G117" s="214"/>
      <c r="H117" s="214"/>
      <c r="I117" s="215"/>
      <c r="J117" s="215"/>
      <c r="K117" s="216"/>
    </row>
    <row r="118" spans="1:11" ht="12.75" customHeight="1" x14ac:dyDescent="0.2">
      <c r="A118" s="217" t="s">
        <v>156</v>
      </c>
      <c r="B118" s="218"/>
      <c r="C118" s="218"/>
      <c r="D118" s="218"/>
      <c r="E118" s="218"/>
      <c r="F118" s="218"/>
      <c r="G118" s="218"/>
      <c r="H118" s="218"/>
      <c r="I118" s="219"/>
      <c r="J118" s="219"/>
      <c r="K118" s="220"/>
    </row>
    <row r="119" spans="1:11" ht="12.75" customHeight="1" x14ac:dyDescent="0.2">
      <c r="A119" s="202" t="s">
        <v>157</v>
      </c>
      <c r="B119" s="203"/>
      <c r="C119" s="203"/>
      <c r="D119" s="203"/>
      <c r="E119" s="203"/>
      <c r="F119" s="203"/>
      <c r="G119" s="203"/>
      <c r="H119" s="204"/>
      <c r="I119" s="4">
        <v>109</v>
      </c>
      <c r="J119" s="10">
        <f>J70-J120</f>
        <v>2860111548.3496289</v>
      </c>
      <c r="K119" s="10">
        <f>K70-K120</f>
        <v>2921846769.8796911</v>
      </c>
    </row>
    <row r="120" spans="1:11" ht="12.75" customHeight="1" x14ac:dyDescent="0.2">
      <c r="A120" s="221" t="s">
        <v>158</v>
      </c>
      <c r="B120" s="222"/>
      <c r="C120" s="222"/>
      <c r="D120" s="222"/>
      <c r="E120" s="222"/>
      <c r="F120" s="222"/>
      <c r="G120" s="222"/>
      <c r="H120" s="223"/>
      <c r="I120" s="7">
        <v>110</v>
      </c>
      <c r="J120" s="11">
        <f>J86</f>
        <v>36671291</v>
      </c>
      <c r="K120" s="11">
        <f>K86</f>
        <v>37873992</v>
      </c>
    </row>
    <row r="121" spans="1:11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16"/>
      <c r="K121" s="3"/>
    </row>
    <row r="122" spans="1:11" x14ac:dyDescent="0.2">
      <c r="A122" s="208"/>
      <c r="B122" s="209"/>
      <c r="C122" s="209"/>
      <c r="D122" s="209"/>
      <c r="E122" s="209"/>
      <c r="F122" s="209"/>
      <c r="G122" s="209"/>
      <c r="H122" s="209"/>
      <c r="I122" s="209"/>
      <c r="J122" s="209"/>
      <c r="K122" s="209"/>
    </row>
    <row r="123" spans="1:11" x14ac:dyDescent="0.2">
      <c r="A123" s="208"/>
      <c r="B123" s="209"/>
      <c r="C123" s="209"/>
      <c r="D123" s="209"/>
      <c r="E123" s="209"/>
      <c r="F123" s="209"/>
      <c r="G123" s="209"/>
      <c r="H123" s="209"/>
      <c r="I123" s="209"/>
      <c r="J123" s="209"/>
      <c r="K123" s="209"/>
    </row>
  </sheetData>
  <mergeCells count="121">
    <mergeCell ref="A1:K1"/>
    <mergeCell ref="A2:K2"/>
    <mergeCell ref="A18:H18"/>
    <mergeCell ref="A19:H19"/>
    <mergeCell ref="A4:K4"/>
    <mergeCell ref="A5:H5"/>
    <mergeCell ref="A6:H6"/>
    <mergeCell ref="A7:K7"/>
    <mergeCell ref="A8:H8"/>
    <mergeCell ref="A15:H15"/>
    <mergeCell ref="A16:H16"/>
    <mergeCell ref="A17:H17"/>
    <mergeCell ref="A9:H9"/>
    <mergeCell ref="A10:H10"/>
    <mergeCell ref="A11:H11"/>
    <mergeCell ref="A12:H12"/>
    <mergeCell ref="A13:H13"/>
    <mergeCell ref="A14:H14"/>
    <mergeCell ref="A34:H34"/>
    <mergeCell ref="A35:H35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50:H50"/>
    <mergeCell ref="A51:H51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66:H66"/>
    <mergeCell ref="A67:H67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82:H82"/>
    <mergeCell ref="A83:H83"/>
    <mergeCell ref="A68:H68"/>
    <mergeCell ref="A69:K69"/>
    <mergeCell ref="A70:H70"/>
    <mergeCell ref="A71:H71"/>
    <mergeCell ref="A72:H72"/>
    <mergeCell ref="A73:H73"/>
    <mergeCell ref="A74:H74"/>
    <mergeCell ref="A75:H75"/>
    <mergeCell ref="A76:H76"/>
    <mergeCell ref="A77:H77"/>
    <mergeCell ref="A78:H78"/>
    <mergeCell ref="A79:H79"/>
    <mergeCell ref="A80:H80"/>
    <mergeCell ref="A81:H81"/>
    <mergeCell ref="A98:H98"/>
    <mergeCell ref="A99:H99"/>
    <mergeCell ref="A84:H84"/>
    <mergeCell ref="A85:H85"/>
    <mergeCell ref="A86:H86"/>
    <mergeCell ref="A87:H87"/>
    <mergeCell ref="A88:H88"/>
    <mergeCell ref="A89:H89"/>
    <mergeCell ref="A90:H90"/>
    <mergeCell ref="A91:H91"/>
    <mergeCell ref="A92:H92"/>
    <mergeCell ref="A93:H93"/>
    <mergeCell ref="A94:H94"/>
    <mergeCell ref="A95:H95"/>
    <mergeCell ref="A96:H96"/>
    <mergeCell ref="A97:H97"/>
    <mergeCell ref="A106:H106"/>
    <mergeCell ref="A100:H100"/>
    <mergeCell ref="A101:H101"/>
    <mergeCell ref="A102:H102"/>
    <mergeCell ref="A103:H103"/>
    <mergeCell ref="A104:H104"/>
    <mergeCell ref="A105:H105"/>
    <mergeCell ref="A123:K123"/>
    <mergeCell ref="A116:H116"/>
    <mergeCell ref="A117:K117"/>
    <mergeCell ref="A118:K118"/>
    <mergeCell ref="A119:H119"/>
    <mergeCell ref="A110:H110"/>
    <mergeCell ref="A122:K122"/>
    <mergeCell ref="A112:H112"/>
    <mergeCell ref="A113:H113"/>
    <mergeCell ref="A120:H120"/>
    <mergeCell ref="A107:H107"/>
    <mergeCell ref="A108:H108"/>
    <mergeCell ref="A109:H109"/>
    <mergeCell ref="A114:H114"/>
    <mergeCell ref="A115:H115"/>
    <mergeCell ref="A111:H111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80:K85 J71:K71 J73:K78 J8:K68 J87:K116">
      <formula1>0</formula1>
    </dataValidation>
  </dataValidations>
  <printOptions horizontalCentered="1"/>
  <pageMargins left="0.19685039370078741" right="0.19685039370078741" top="0.59055118110236227" bottom="0.19685039370078741" header="0.51181102362204722" footer="0.51181102362204722"/>
  <pageSetup paperSize="9" scale="84" orientation="portrait" r:id="rId1"/>
  <headerFooter alignWithMargins="0"/>
  <rowBreaks count="1" manualBreakCount="1">
    <brk id="68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N75"/>
  <sheetViews>
    <sheetView showGridLines="0" zoomScale="110" zoomScaleNormal="110" zoomScaleSheetLayoutView="110" workbookViewId="0">
      <selection activeCell="A3" sqref="A3"/>
    </sheetView>
  </sheetViews>
  <sheetFormatPr defaultRowHeight="12.75" x14ac:dyDescent="0.2"/>
  <cols>
    <col min="4" max="5" width="9.140625" customWidth="1"/>
    <col min="6" max="6" width="4.140625" customWidth="1"/>
    <col min="7" max="7" width="9.140625" customWidth="1"/>
    <col min="8" max="8" width="28" customWidth="1"/>
    <col min="9" max="9" width="4.7109375" customWidth="1"/>
    <col min="10" max="10" width="10.85546875" style="71" bestFit="1" customWidth="1"/>
    <col min="11" max="11" width="11.140625" style="71" bestFit="1" customWidth="1"/>
    <col min="12" max="12" width="10.85546875" style="71" bestFit="1" customWidth="1"/>
    <col min="13" max="13" width="11.140625" style="71" bestFit="1" customWidth="1"/>
    <col min="14" max="14" width="10.140625" style="113" bestFit="1" customWidth="1"/>
  </cols>
  <sheetData>
    <row r="1" spans="1:14" ht="12.75" customHeight="1" x14ac:dyDescent="0.2">
      <c r="A1" s="233" t="s">
        <v>298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</row>
    <row r="2" spans="1:14" ht="12.75" customHeight="1" x14ac:dyDescent="0.2">
      <c r="A2" s="234" t="s">
        <v>326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</row>
    <row r="3" spans="1:14" ht="11.25" customHeight="1" x14ac:dyDescent="0.2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</row>
    <row r="4" spans="1:14" ht="12.75" customHeight="1" x14ac:dyDescent="0.2">
      <c r="A4" s="245" t="s">
        <v>303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7"/>
    </row>
    <row r="5" spans="1:14" ht="36.75" thickBot="1" x14ac:dyDescent="0.25">
      <c r="A5" s="248" t="s">
        <v>51</v>
      </c>
      <c r="B5" s="248"/>
      <c r="C5" s="248"/>
      <c r="D5" s="248"/>
      <c r="E5" s="248"/>
      <c r="F5" s="248"/>
      <c r="G5" s="248"/>
      <c r="H5" s="248"/>
      <c r="I5" s="112" t="s">
        <v>52</v>
      </c>
      <c r="J5" s="249" t="s">
        <v>293</v>
      </c>
      <c r="K5" s="250"/>
      <c r="L5" s="249" t="s">
        <v>160</v>
      </c>
      <c r="M5" s="250"/>
    </row>
    <row r="6" spans="1:14" ht="13.5" thickBot="1" x14ac:dyDescent="0.25">
      <c r="A6" s="251"/>
      <c r="B6" s="252"/>
      <c r="C6" s="252"/>
      <c r="D6" s="252"/>
      <c r="E6" s="252"/>
      <c r="F6" s="252"/>
      <c r="G6" s="252"/>
      <c r="H6" s="253"/>
      <c r="I6" s="88"/>
      <c r="J6" s="89" t="s">
        <v>300</v>
      </c>
      <c r="K6" s="90" t="s">
        <v>299</v>
      </c>
      <c r="L6" s="89" t="s">
        <v>300</v>
      </c>
      <c r="M6" s="90" t="s">
        <v>299</v>
      </c>
    </row>
    <row r="7" spans="1:14" x14ac:dyDescent="0.2">
      <c r="A7" s="241">
        <v>1</v>
      </c>
      <c r="B7" s="241"/>
      <c r="C7" s="241"/>
      <c r="D7" s="241"/>
      <c r="E7" s="241"/>
      <c r="F7" s="241"/>
      <c r="G7" s="241"/>
      <c r="H7" s="241"/>
      <c r="I7" s="64">
        <v>2</v>
      </c>
      <c r="J7" s="111">
        <v>3</v>
      </c>
      <c r="K7" s="111">
        <v>4</v>
      </c>
      <c r="L7" s="111">
        <v>5</v>
      </c>
      <c r="M7" s="111">
        <v>6</v>
      </c>
    </row>
    <row r="8" spans="1:14" x14ac:dyDescent="0.2">
      <c r="A8" s="217" t="s">
        <v>161</v>
      </c>
      <c r="B8" s="218"/>
      <c r="C8" s="218"/>
      <c r="D8" s="218"/>
      <c r="E8" s="218"/>
      <c r="F8" s="218"/>
      <c r="G8" s="218"/>
      <c r="H8" s="232"/>
      <c r="I8" s="6">
        <v>111</v>
      </c>
      <c r="J8" s="127">
        <v>928282503.33305573</v>
      </c>
      <c r="K8" s="13">
        <v>928282503.33305573</v>
      </c>
      <c r="L8" s="127">
        <f>SUM(L9:L10)</f>
        <v>1005978424.3272871</v>
      </c>
      <c r="M8" s="13">
        <f>SUM(M9:M10)</f>
        <v>1005978424.3272871</v>
      </c>
      <c r="N8" s="87"/>
    </row>
    <row r="9" spans="1:14" x14ac:dyDescent="0.2">
      <c r="A9" s="205" t="s">
        <v>162</v>
      </c>
      <c r="B9" s="206"/>
      <c r="C9" s="206"/>
      <c r="D9" s="206"/>
      <c r="E9" s="206"/>
      <c r="F9" s="206"/>
      <c r="G9" s="206"/>
      <c r="H9" s="207"/>
      <c r="I9" s="4">
        <v>112</v>
      </c>
      <c r="J9" s="91">
        <v>913206481.06379998</v>
      </c>
      <c r="K9" s="91">
        <v>913206481.06379998</v>
      </c>
      <c r="L9" s="91">
        <v>988852357.49767733</v>
      </c>
      <c r="M9" s="10">
        <v>988852357.49767733</v>
      </c>
      <c r="N9" s="87"/>
    </row>
    <row r="10" spans="1:14" x14ac:dyDescent="0.2">
      <c r="A10" s="205" t="s">
        <v>163</v>
      </c>
      <c r="B10" s="206"/>
      <c r="C10" s="206"/>
      <c r="D10" s="206"/>
      <c r="E10" s="206"/>
      <c r="F10" s="206"/>
      <c r="G10" s="206"/>
      <c r="H10" s="207"/>
      <c r="I10" s="4">
        <v>113</v>
      </c>
      <c r="J10" s="10">
        <v>15076022.269255782</v>
      </c>
      <c r="K10" s="91">
        <v>15076022.269255782</v>
      </c>
      <c r="L10" s="10">
        <v>17126066.829609763</v>
      </c>
      <c r="M10" s="10">
        <v>17126066.829609763</v>
      </c>
      <c r="N10" s="87"/>
    </row>
    <row r="11" spans="1:14" x14ac:dyDescent="0.2">
      <c r="A11" s="205" t="s">
        <v>164</v>
      </c>
      <c r="B11" s="206"/>
      <c r="C11" s="206"/>
      <c r="D11" s="206"/>
      <c r="E11" s="206"/>
      <c r="F11" s="206"/>
      <c r="G11" s="206"/>
      <c r="H11" s="207"/>
      <c r="I11" s="4">
        <v>114</v>
      </c>
      <c r="J11" s="130">
        <v>904671614.11563325</v>
      </c>
      <c r="K11" s="9">
        <v>904671614.11563325</v>
      </c>
      <c r="L11" s="130">
        <f>L12+L13+L17+L21+L22+L23+L26+L27</f>
        <v>912383374.61365175</v>
      </c>
      <c r="M11" s="9">
        <f>M12+M13+M17+M21+M22+M23+M26+M27</f>
        <v>912383374.61365175</v>
      </c>
      <c r="N11" s="87"/>
    </row>
    <row r="12" spans="1:14" x14ac:dyDescent="0.2">
      <c r="A12" s="205" t="s">
        <v>292</v>
      </c>
      <c r="B12" s="206"/>
      <c r="C12" s="206"/>
      <c r="D12" s="206"/>
      <c r="E12" s="206"/>
      <c r="F12" s="206"/>
      <c r="G12" s="206"/>
      <c r="H12" s="207"/>
      <c r="I12" s="4">
        <v>115</v>
      </c>
      <c r="J12" s="91">
        <v>-14405000.450649997</v>
      </c>
      <c r="K12" s="91">
        <v>-14405000.450649997</v>
      </c>
      <c r="L12" s="91">
        <v>-11776070.52838896</v>
      </c>
      <c r="M12" s="91">
        <v>-11776070.52838896</v>
      </c>
      <c r="N12" s="87"/>
    </row>
    <row r="13" spans="1:14" x14ac:dyDescent="0.2">
      <c r="A13" s="205" t="s">
        <v>165</v>
      </c>
      <c r="B13" s="206"/>
      <c r="C13" s="206"/>
      <c r="D13" s="206"/>
      <c r="E13" s="206"/>
      <c r="F13" s="206"/>
      <c r="G13" s="206"/>
      <c r="H13" s="207"/>
      <c r="I13" s="4">
        <v>116</v>
      </c>
      <c r="J13" s="130">
        <v>592039579.00787485</v>
      </c>
      <c r="K13" s="9">
        <v>592039579.00787485</v>
      </c>
      <c r="L13" s="130">
        <f>SUM(L14:L16)</f>
        <v>610975051.944893</v>
      </c>
      <c r="M13" s="9">
        <f>SUM(M14:M16)</f>
        <v>610975051.944893</v>
      </c>
      <c r="N13" s="87"/>
    </row>
    <row r="14" spans="1:14" x14ac:dyDescent="0.2">
      <c r="A14" s="202" t="s">
        <v>166</v>
      </c>
      <c r="B14" s="203"/>
      <c r="C14" s="203"/>
      <c r="D14" s="203"/>
      <c r="E14" s="203"/>
      <c r="F14" s="203"/>
      <c r="G14" s="203"/>
      <c r="H14" s="204"/>
      <c r="I14" s="4">
        <v>117</v>
      </c>
      <c r="J14" s="91">
        <v>336790381.84319997</v>
      </c>
      <c r="K14" s="91">
        <v>336790381.84319997</v>
      </c>
      <c r="L14" s="91">
        <v>362752536.66550577</v>
      </c>
      <c r="M14" s="91">
        <v>362752536.66550577</v>
      </c>
      <c r="N14" s="87"/>
    </row>
    <row r="15" spans="1:14" x14ac:dyDescent="0.2">
      <c r="A15" s="202" t="s">
        <v>167</v>
      </c>
      <c r="B15" s="203"/>
      <c r="C15" s="203"/>
      <c r="D15" s="203"/>
      <c r="E15" s="203"/>
      <c r="F15" s="203"/>
      <c r="G15" s="203"/>
      <c r="H15" s="204"/>
      <c r="I15" s="4">
        <v>118</v>
      </c>
      <c r="J15" s="91">
        <v>124843726.32599998</v>
      </c>
      <c r="K15" s="91">
        <v>124843726.32599998</v>
      </c>
      <c r="L15" s="91">
        <v>125478388.67407361</v>
      </c>
      <c r="M15" s="91">
        <v>125478388.67407361</v>
      </c>
      <c r="N15" s="87"/>
    </row>
    <row r="16" spans="1:14" x14ac:dyDescent="0.2">
      <c r="A16" s="202" t="s">
        <v>168</v>
      </c>
      <c r="B16" s="203"/>
      <c r="C16" s="203"/>
      <c r="D16" s="203"/>
      <c r="E16" s="203"/>
      <c r="F16" s="203"/>
      <c r="G16" s="203"/>
      <c r="H16" s="204"/>
      <c r="I16" s="4">
        <v>119</v>
      </c>
      <c r="J16" s="91">
        <v>130405470.83867493</v>
      </c>
      <c r="K16" s="91">
        <v>130405470.83867493</v>
      </c>
      <c r="L16" s="91">
        <v>122744126.60531369</v>
      </c>
      <c r="M16" s="91">
        <v>122744126.60531369</v>
      </c>
      <c r="N16" s="87"/>
    </row>
    <row r="17" spans="1:14" x14ac:dyDescent="0.2">
      <c r="A17" s="205" t="s">
        <v>169</v>
      </c>
      <c r="B17" s="206"/>
      <c r="C17" s="206"/>
      <c r="D17" s="206"/>
      <c r="E17" s="206"/>
      <c r="F17" s="206"/>
      <c r="G17" s="206"/>
      <c r="H17" s="207"/>
      <c r="I17" s="4">
        <v>120</v>
      </c>
      <c r="J17" s="130">
        <v>196591962.34487224</v>
      </c>
      <c r="K17" s="9">
        <v>196591962.34487224</v>
      </c>
      <c r="L17" s="130">
        <f>SUM(L18:L20)</f>
        <v>195050900.53609163</v>
      </c>
      <c r="M17" s="9">
        <f>SUM(M18:M20)</f>
        <v>195050900.53609163</v>
      </c>
      <c r="N17" s="87"/>
    </row>
    <row r="18" spans="1:14" x14ac:dyDescent="0.2">
      <c r="A18" s="202" t="s">
        <v>170</v>
      </c>
      <c r="B18" s="203"/>
      <c r="C18" s="203"/>
      <c r="D18" s="203"/>
      <c r="E18" s="203"/>
      <c r="F18" s="203"/>
      <c r="G18" s="203"/>
      <c r="H18" s="204"/>
      <c r="I18" s="4">
        <v>121</v>
      </c>
      <c r="J18" s="91">
        <v>117998058.5756415</v>
      </c>
      <c r="K18" s="91">
        <v>117998058.5756415</v>
      </c>
      <c r="L18" s="10">
        <v>118446109.9115988</v>
      </c>
      <c r="M18" s="91">
        <v>118446109.9115988</v>
      </c>
      <c r="N18" s="87"/>
    </row>
    <row r="19" spans="1:14" x14ac:dyDescent="0.2">
      <c r="A19" s="202" t="s">
        <v>171</v>
      </c>
      <c r="B19" s="203"/>
      <c r="C19" s="203"/>
      <c r="D19" s="203"/>
      <c r="E19" s="203"/>
      <c r="F19" s="203"/>
      <c r="G19" s="203"/>
      <c r="H19" s="204"/>
      <c r="I19" s="4">
        <v>122</v>
      </c>
      <c r="J19" s="91">
        <v>51110213.69215475</v>
      </c>
      <c r="K19" s="91">
        <v>51110213.69215475</v>
      </c>
      <c r="L19" s="10">
        <v>49514373.623484001</v>
      </c>
      <c r="M19" s="91">
        <v>49514373.623484001</v>
      </c>
      <c r="N19" s="87"/>
    </row>
    <row r="20" spans="1:14" x14ac:dyDescent="0.2">
      <c r="A20" s="202" t="s">
        <v>172</v>
      </c>
      <c r="B20" s="203"/>
      <c r="C20" s="203"/>
      <c r="D20" s="203"/>
      <c r="E20" s="203"/>
      <c r="F20" s="203"/>
      <c r="G20" s="203"/>
      <c r="H20" s="204"/>
      <c r="I20" s="4">
        <v>123</v>
      </c>
      <c r="J20" s="91">
        <v>27483690.077075999</v>
      </c>
      <c r="K20" s="91">
        <v>27483690.077075999</v>
      </c>
      <c r="L20" s="10">
        <v>27090417.001008801</v>
      </c>
      <c r="M20" s="91">
        <v>27090417.001008801</v>
      </c>
      <c r="N20" s="87"/>
    </row>
    <row r="21" spans="1:14" x14ac:dyDescent="0.2">
      <c r="A21" s="205" t="s">
        <v>173</v>
      </c>
      <c r="B21" s="206"/>
      <c r="C21" s="206"/>
      <c r="D21" s="206"/>
      <c r="E21" s="206"/>
      <c r="F21" s="206"/>
      <c r="G21" s="206"/>
      <c r="H21" s="207"/>
      <c r="I21" s="4">
        <v>124</v>
      </c>
      <c r="J21" s="91">
        <v>47589694.806299999</v>
      </c>
      <c r="K21" s="91">
        <v>47589694.806299999</v>
      </c>
      <c r="L21" s="91">
        <v>47944955.533063442</v>
      </c>
      <c r="M21" s="91">
        <v>47944955.533063442</v>
      </c>
      <c r="N21" s="87"/>
    </row>
    <row r="22" spans="1:14" x14ac:dyDescent="0.2">
      <c r="A22" s="205" t="s">
        <v>174</v>
      </c>
      <c r="B22" s="206"/>
      <c r="C22" s="206"/>
      <c r="D22" s="206"/>
      <c r="E22" s="206"/>
      <c r="F22" s="206"/>
      <c r="G22" s="206"/>
      <c r="H22" s="207"/>
      <c r="I22" s="4">
        <v>125</v>
      </c>
      <c r="J22" s="91">
        <v>57877077.875</v>
      </c>
      <c r="K22" s="91">
        <v>57877077.875</v>
      </c>
      <c r="L22" s="91">
        <v>54627585.33561936</v>
      </c>
      <c r="M22" s="91">
        <v>54627585.33561936</v>
      </c>
      <c r="N22" s="87"/>
    </row>
    <row r="23" spans="1:14" x14ac:dyDescent="0.2">
      <c r="A23" s="205" t="s">
        <v>175</v>
      </c>
      <c r="B23" s="206"/>
      <c r="C23" s="206"/>
      <c r="D23" s="206"/>
      <c r="E23" s="206"/>
      <c r="F23" s="206"/>
      <c r="G23" s="206"/>
      <c r="H23" s="207"/>
      <c r="I23" s="4">
        <v>126</v>
      </c>
      <c r="J23" s="130">
        <v>1939532.5381711833</v>
      </c>
      <c r="K23" s="9">
        <v>1939532.5381711833</v>
      </c>
      <c r="L23" s="130">
        <f>SUM(L24:L25)</f>
        <v>1653973.23372584</v>
      </c>
      <c r="M23" s="9">
        <f>SUM(M24:M25)</f>
        <v>1653973.23372584</v>
      </c>
      <c r="N23" s="87"/>
    </row>
    <row r="24" spans="1:14" x14ac:dyDescent="0.2">
      <c r="A24" s="202" t="s">
        <v>176</v>
      </c>
      <c r="B24" s="203"/>
      <c r="C24" s="203"/>
      <c r="D24" s="203"/>
      <c r="E24" s="203"/>
      <c r="F24" s="203"/>
      <c r="G24" s="203"/>
      <c r="H24" s="204"/>
      <c r="I24" s="4">
        <v>127</v>
      </c>
      <c r="J24" s="10">
        <v>0</v>
      </c>
      <c r="K24" s="91">
        <v>0</v>
      </c>
      <c r="L24" s="10">
        <v>-1417</v>
      </c>
      <c r="M24" s="91">
        <v>-1417</v>
      </c>
      <c r="N24" s="87"/>
    </row>
    <row r="25" spans="1:14" x14ac:dyDescent="0.2">
      <c r="A25" s="202" t="s">
        <v>177</v>
      </c>
      <c r="B25" s="203"/>
      <c r="C25" s="203"/>
      <c r="D25" s="203"/>
      <c r="E25" s="203"/>
      <c r="F25" s="203"/>
      <c r="G25" s="203"/>
      <c r="H25" s="204"/>
      <c r="I25" s="4">
        <v>128</v>
      </c>
      <c r="J25" s="91">
        <v>1939532.5381711833</v>
      </c>
      <c r="K25" s="91">
        <v>1939532.5381711833</v>
      </c>
      <c r="L25" s="91">
        <v>1655390.23372584</v>
      </c>
      <c r="M25" s="91">
        <v>1655390.23372584</v>
      </c>
      <c r="N25" s="87"/>
    </row>
    <row r="26" spans="1:14" x14ac:dyDescent="0.2">
      <c r="A26" s="205" t="s">
        <v>178</v>
      </c>
      <c r="B26" s="206"/>
      <c r="C26" s="206"/>
      <c r="D26" s="206"/>
      <c r="E26" s="206"/>
      <c r="F26" s="206"/>
      <c r="G26" s="206"/>
      <c r="H26" s="207"/>
      <c r="I26" s="4">
        <v>129</v>
      </c>
      <c r="J26" s="91">
        <v>1367417</v>
      </c>
      <c r="K26" s="91">
        <v>1367417</v>
      </c>
      <c r="L26" s="91">
        <v>261383</v>
      </c>
      <c r="M26" s="91">
        <v>261383</v>
      </c>
      <c r="N26" s="87"/>
    </row>
    <row r="27" spans="1:14" x14ac:dyDescent="0.2">
      <c r="A27" s="205" t="s">
        <v>179</v>
      </c>
      <c r="B27" s="206"/>
      <c r="C27" s="206"/>
      <c r="D27" s="206"/>
      <c r="E27" s="206"/>
      <c r="F27" s="206"/>
      <c r="G27" s="206"/>
      <c r="H27" s="207"/>
      <c r="I27" s="4">
        <v>130</v>
      </c>
      <c r="J27" s="91">
        <v>21671350.994064987</v>
      </c>
      <c r="K27" s="91">
        <v>21671350.994064987</v>
      </c>
      <c r="L27" s="91">
        <v>13645595.5586475</v>
      </c>
      <c r="M27" s="91">
        <v>13645595.5586475</v>
      </c>
      <c r="N27" s="87"/>
    </row>
    <row r="28" spans="1:14" x14ac:dyDescent="0.2">
      <c r="A28" s="205" t="s">
        <v>180</v>
      </c>
      <c r="B28" s="206"/>
      <c r="C28" s="206"/>
      <c r="D28" s="206"/>
      <c r="E28" s="206"/>
      <c r="F28" s="206"/>
      <c r="G28" s="206"/>
      <c r="H28" s="207"/>
      <c r="I28" s="4">
        <v>131</v>
      </c>
      <c r="J28" s="130">
        <v>30269555.582439229</v>
      </c>
      <c r="K28" s="9">
        <v>30269555.582439229</v>
      </c>
      <c r="L28" s="130">
        <f>SUM(L29:L33)</f>
        <v>26076817.270977922</v>
      </c>
      <c r="M28" s="9">
        <f>SUM(M29:M33)</f>
        <v>26076817.270977922</v>
      </c>
      <c r="N28" s="87"/>
    </row>
    <row r="29" spans="1:14" x14ac:dyDescent="0.2">
      <c r="A29" s="205" t="s">
        <v>294</v>
      </c>
      <c r="B29" s="206"/>
      <c r="C29" s="206"/>
      <c r="D29" s="206"/>
      <c r="E29" s="206"/>
      <c r="F29" s="206"/>
      <c r="G29" s="206"/>
      <c r="H29" s="207"/>
      <c r="I29" s="4">
        <v>132</v>
      </c>
      <c r="J29" s="91">
        <v>5537809.4939771397</v>
      </c>
      <c r="K29" s="91">
        <v>5537809.4939771397</v>
      </c>
      <c r="L29" s="91">
        <v>6080570.5324152801</v>
      </c>
      <c r="M29" s="91">
        <v>6080570.5324152801</v>
      </c>
      <c r="N29" s="87"/>
    </row>
    <row r="30" spans="1:14" ht="24.75" customHeight="1" x14ac:dyDescent="0.2">
      <c r="A30" s="205" t="s">
        <v>305</v>
      </c>
      <c r="B30" s="206"/>
      <c r="C30" s="206"/>
      <c r="D30" s="206"/>
      <c r="E30" s="206"/>
      <c r="F30" s="206"/>
      <c r="G30" s="206"/>
      <c r="H30" s="207"/>
      <c r="I30" s="4">
        <v>133</v>
      </c>
      <c r="J30" s="91">
        <v>24224757.088462088</v>
      </c>
      <c r="K30" s="91">
        <v>24224757.088462088</v>
      </c>
      <c r="L30" s="91">
        <v>19680971.73856264</v>
      </c>
      <c r="M30" s="91">
        <v>19680971.73856264</v>
      </c>
      <c r="N30" s="87"/>
    </row>
    <row r="31" spans="1:14" x14ac:dyDescent="0.2">
      <c r="A31" s="205" t="s">
        <v>181</v>
      </c>
      <c r="B31" s="206"/>
      <c r="C31" s="206"/>
      <c r="D31" s="206"/>
      <c r="E31" s="206"/>
      <c r="F31" s="206"/>
      <c r="G31" s="206"/>
      <c r="H31" s="207"/>
      <c r="I31" s="4">
        <v>134</v>
      </c>
      <c r="J31" s="91">
        <v>0</v>
      </c>
      <c r="K31" s="91">
        <v>0</v>
      </c>
      <c r="L31" s="91">
        <v>0</v>
      </c>
      <c r="M31" s="91">
        <v>0</v>
      </c>
      <c r="N31" s="87"/>
    </row>
    <row r="32" spans="1:14" x14ac:dyDescent="0.2">
      <c r="A32" s="205" t="s">
        <v>182</v>
      </c>
      <c r="B32" s="206"/>
      <c r="C32" s="206"/>
      <c r="D32" s="206"/>
      <c r="E32" s="206"/>
      <c r="F32" s="206"/>
      <c r="G32" s="206"/>
      <c r="H32" s="207"/>
      <c r="I32" s="4">
        <v>135</v>
      </c>
      <c r="J32" s="91">
        <v>506989</v>
      </c>
      <c r="K32" s="91">
        <v>506989</v>
      </c>
      <c r="L32" s="91">
        <v>315275</v>
      </c>
      <c r="M32" s="91">
        <v>315275</v>
      </c>
      <c r="N32" s="87"/>
    </row>
    <row r="33" spans="1:14" x14ac:dyDescent="0.2">
      <c r="A33" s="205" t="s">
        <v>183</v>
      </c>
      <c r="B33" s="206"/>
      <c r="C33" s="206"/>
      <c r="D33" s="206"/>
      <c r="E33" s="206"/>
      <c r="F33" s="206"/>
      <c r="G33" s="206"/>
      <c r="H33" s="207"/>
      <c r="I33" s="4">
        <v>136</v>
      </c>
      <c r="J33" s="91">
        <v>0</v>
      </c>
      <c r="K33" s="91">
        <v>0</v>
      </c>
      <c r="L33" s="91">
        <v>0</v>
      </c>
      <c r="M33" s="91">
        <v>0</v>
      </c>
      <c r="N33" s="87"/>
    </row>
    <row r="34" spans="1:14" x14ac:dyDescent="0.2">
      <c r="A34" s="205" t="s">
        <v>184</v>
      </c>
      <c r="B34" s="206"/>
      <c r="C34" s="206"/>
      <c r="D34" s="206"/>
      <c r="E34" s="206"/>
      <c r="F34" s="206"/>
      <c r="G34" s="206"/>
      <c r="H34" s="207"/>
      <c r="I34" s="4">
        <v>137</v>
      </c>
      <c r="J34" s="130">
        <v>23950904.423514351</v>
      </c>
      <c r="K34" s="9">
        <v>23950904.423514351</v>
      </c>
      <c r="L34" s="130">
        <f>SUM(L35:L38)</f>
        <v>32153512.30420832</v>
      </c>
      <c r="M34" s="9">
        <f>SUM(M35:M38)</f>
        <v>32153512.30420832</v>
      </c>
      <c r="N34" s="87"/>
    </row>
    <row r="35" spans="1:14" ht="12.75" customHeight="1" x14ac:dyDescent="0.2">
      <c r="A35" s="205" t="s">
        <v>306</v>
      </c>
      <c r="B35" s="206"/>
      <c r="C35" s="206"/>
      <c r="D35" s="206"/>
      <c r="E35" s="206"/>
      <c r="F35" s="206"/>
      <c r="G35" s="206"/>
      <c r="H35" s="207"/>
      <c r="I35" s="4">
        <v>138</v>
      </c>
      <c r="J35" s="91">
        <v>8315548.0426103026</v>
      </c>
      <c r="K35" s="91">
        <v>8315548.0426103026</v>
      </c>
      <c r="L35" s="91">
        <v>12960109</v>
      </c>
      <c r="M35" s="91">
        <v>12960109</v>
      </c>
      <c r="N35" s="87"/>
    </row>
    <row r="36" spans="1:14" ht="24.75" customHeight="1" x14ac:dyDescent="0.2">
      <c r="A36" s="205" t="s">
        <v>307</v>
      </c>
      <c r="B36" s="206"/>
      <c r="C36" s="206"/>
      <c r="D36" s="206"/>
      <c r="E36" s="206"/>
      <c r="F36" s="206"/>
      <c r="G36" s="206"/>
      <c r="H36" s="207"/>
      <c r="I36" s="4">
        <v>139</v>
      </c>
      <c r="J36" s="91">
        <v>14261211.380904051</v>
      </c>
      <c r="K36" s="91">
        <v>14261211.380904051</v>
      </c>
      <c r="L36" s="91">
        <v>19082998.30420832</v>
      </c>
      <c r="M36" s="91">
        <v>19082998.30420832</v>
      </c>
      <c r="N36" s="87"/>
    </row>
    <row r="37" spans="1:14" ht="12.75" customHeight="1" x14ac:dyDescent="0.2">
      <c r="A37" s="205" t="s">
        <v>185</v>
      </c>
      <c r="B37" s="206"/>
      <c r="C37" s="206"/>
      <c r="D37" s="206"/>
      <c r="E37" s="206"/>
      <c r="F37" s="206"/>
      <c r="G37" s="206"/>
      <c r="H37" s="207"/>
      <c r="I37" s="4">
        <v>140</v>
      </c>
      <c r="J37" s="10">
        <v>1374145</v>
      </c>
      <c r="K37" s="91">
        <v>1374145</v>
      </c>
      <c r="L37" s="10">
        <v>110405</v>
      </c>
      <c r="M37" s="91">
        <v>110405</v>
      </c>
      <c r="N37" s="87"/>
    </row>
    <row r="38" spans="1:14" ht="12.75" customHeight="1" x14ac:dyDescent="0.2">
      <c r="A38" s="205" t="s">
        <v>186</v>
      </c>
      <c r="B38" s="206"/>
      <c r="C38" s="206"/>
      <c r="D38" s="206"/>
      <c r="E38" s="206"/>
      <c r="F38" s="206"/>
      <c r="G38" s="206"/>
      <c r="H38" s="207"/>
      <c r="I38" s="4">
        <v>141</v>
      </c>
      <c r="J38" s="91">
        <v>0</v>
      </c>
      <c r="K38" s="91">
        <v>0</v>
      </c>
      <c r="L38" s="91">
        <v>0</v>
      </c>
      <c r="M38" s="91">
        <v>0</v>
      </c>
      <c r="N38" s="87"/>
    </row>
    <row r="39" spans="1:14" ht="12.75" customHeight="1" x14ac:dyDescent="0.2">
      <c r="A39" s="205" t="s">
        <v>187</v>
      </c>
      <c r="B39" s="206"/>
      <c r="C39" s="206"/>
      <c r="D39" s="206"/>
      <c r="E39" s="206"/>
      <c r="F39" s="206"/>
      <c r="G39" s="206"/>
      <c r="H39" s="207"/>
      <c r="I39" s="4">
        <v>142</v>
      </c>
      <c r="J39" s="91">
        <v>0</v>
      </c>
      <c r="K39" s="91">
        <v>0</v>
      </c>
      <c r="L39" s="91">
        <v>0</v>
      </c>
      <c r="M39" s="91">
        <v>0</v>
      </c>
      <c r="N39" s="87"/>
    </row>
    <row r="40" spans="1:14" ht="12.75" customHeight="1" x14ac:dyDescent="0.2">
      <c r="A40" s="205" t="s">
        <v>188</v>
      </c>
      <c r="B40" s="206"/>
      <c r="C40" s="206"/>
      <c r="D40" s="206"/>
      <c r="E40" s="206"/>
      <c r="F40" s="206"/>
      <c r="G40" s="206"/>
      <c r="H40" s="207"/>
      <c r="I40" s="4">
        <v>143</v>
      </c>
      <c r="J40" s="91">
        <v>0</v>
      </c>
      <c r="K40" s="91">
        <v>0</v>
      </c>
      <c r="L40" s="91">
        <v>0</v>
      </c>
      <c r="M40" s="91">
        <v>0</v>
      </c>
      <c r="N40" s="87"/>
    </row>
    <row r="41" spans="1:14" ht="12.75" customHeight="1" x14ac:dyDescent="0.2">
      <c r="A41" s="205" t="s">
        <v>189</v>
      </c>
      <c r="B41" s="206"/>
      <c r="C41" s="206"/>
      <c r="D41" s="206"/>
      <c r="E41" s="206"/>
      <c r="F41" s="206"/>
      <c r="G41" s="206"/>
      <c r="H41" s="207"/>
      <c r="I41" s="4">
        <v>144</v>
      </c>
      <c r="J41" s="91">
        <v>0</v>
      </c>
      <c r="K41" s="91">
        <v>0</v>
      </c>
      <c r="L41" s="91">
        <v>0</v>
      </c>
      <c r="M41" s="91">
        <v>0</v>
      </c>
      <c r="N41" s="87"/>
    </row>
    <row r="42" spans="1:14" ht="12.75" customHeight="1" x14ac:dyDescent="0.2">
      <c r="A42" s="205" t="s">
        <v>190</v>
      </c>
      <c r="B42" s="206"/>
      <c r="C42" s="206"/>
      <c r="D42" s="206"/>
      <c r="E42" s="206"/>
      <c r="F42" s="206"/>
      <c r="G42" s="206"/>
      <c r="H42" s="207"/>
      <c r="I42" s="4">
        <v>145</v>
      </c>
      <c r="J42" s="91">
        <v>0</v>
      </c>
      <c r="K42" s="91">
        <v>0</v>
      </c>
      <c r="L42" s="91">
        <v>0</v>
      </c>
      <c r="M42" s="91">
        <v>0</v>
      </c>
      <c r="N42" s="87"/>
    </row>
    <row r="43" spans="1:14" ht="12.75" customHeight="1" x14ac:dyDescent="0.2">
      <c r="A43" s="205" t="s">
        <v>191</v>
      </c>
      <c r="B43" s="206"/>
      <c r="C43" s="206"/>
      <c r="D43" s="206"/>
      <c r="E43" s="206"/>
      <c r="F43" s="206"/>
      <c r="G43" s="206"/>
      <c r="H43" s="207"/>
      <c r="I43" s="4">
        <v>146</v>
      </c>
      <c r="J43" s="130">
        <v>958552058.91549492</v>
      </c>
      <c r="K43" s="9">
        <v>958552058.91549492</v>
      </c>
      <c r="L43" s="130">
        <f>L8+L28+L39+L41</f>
        <v>1032055241.5982651</v>
      </c>
      <c r="M43" s="9">
        <f>M8+M28+M39+M41</f>
        <v>1032055241.5982651</v>
      </c>
      <c r="N43" s="87"/>
    </row>
    <row r="44" spans="1:14" x14ac:dyDescent="0.2">
      <c r="A44" s="205" t="s">
        <v>192</v>
      </c>
      <c r="B44" s="206"/>
      <c r="C44" s="206"/>
      <c r="D44" s="206"/>
      <c r="E44" s="206"/>
      <c r="F44" s="206"/>
      <c r="G44" s="206"/>
      <c r="H44" s="207"/>
      <c r="I44" s="4">
        <v>147</v>
      </c>
      <c r="J44" s="130">
        <v>928622518.53914762</v>
      </c>
      <c r="K44" s="9">
        <v>928622518.53914762</v>
      </c>
      <c r="L44" s="130">
        <f>L11+L34+L40+L42</f>
        <v>944536886.91786003</v>
      </c>
      <c r="M44" s="9">
        <f>M11+M34+M40+M42</f>
        <v>944536886.91786003</v>
      </c>
      <c r="N44" s="87"/>
    </row>
    <row r="45" spans="1:14" x14ac:dyDescent="0.2">
      <c r="A45" s="205" t="s">
        <v>193</v>
      </c>
      <c r="B45" s="206"/>
      <c r="C45" s="206"/>
      <c r="D45" s="206"/>
      <c r="E45" s="206"/>
      <c r="F45" s="206"/>
      <c r="G45" s="206"/>
      <c r="H45" s="207"/>
      <c r="I45" s="4">
        <v>148</v>
      </c>
      <c r="J45" s="130">
        <v>29929540.376347303</v>
      </c>
      <c r="K45" s="9">
        <v>29929540.376347303</v>
      </c>
      <c r="L45" s="130">
        <f>L43-L44</f>
        <v>87518354.680405021</v>
      </c>
      <c r="M45" s="9">
        <f>M43-M44</f>
        <v>87518354.680405021</v>
      </c>
      <c r="N45" s="87"/>
    </row>
    <row r="46" spans="1:14" x14ac:dyDescent="0.2">
      <c r="A46" s="224" t="s">
        <v>194</v>
      </c>
      <c r="B46" s="225"/>
      <c r="C46" s="225"/>
      <c r="D46" s="225"/>
      <c r="E46" s="225"/>
      <c r="F46" s="225"/>
      <c r="G46" s="225"/>
      <c r="H46" s="226"/>
      <c r="I46" s="4">
        <v>149</v>
      </c>
      <c r="J46" s="130">
        <v>29929540.376347303</v>
      </c>
      <c r="K46" s="9">
        <v>29929540.376347303</v>
      </c>
      <c r="L46" s="130">
        <f>IF(L43&gt;L44,L43-L44,0)</f>
        <v>87518354.680405021</v>
      </c>
      <c r="M46" s="9">
        <f>IF(M43&gt;M44,M43-M44,0)</f>
        <v>87518354.680405021</v>
      </c>
      <c r="N46" s="87"/>
    </row>
    <row r="47" spans="1:14" x14ac:dyDescent="0.2">
      <c r="A47" s="224" t="s">
        <v>195</v>
      </c>
      <c r="B47" s="225"/>
      <c r="C47" s="225"/>
      <c r="D47" s="225"/>
      <c r="E47" s="225"/>
      <c r="F47" s="225"/>
      <c r="G47" s="225"/>
      <c r="H47" s="226"/>
      <c r="I47" s="4">
        <v>150</v>
      </c>
      <c r="J47" s="130">
        <v>0</v>
      </c>
      <c r="K47" s="9">
        <v>0</v>
      </c>
      <c r="L47" s="130">
        <f>IF(L44&gt;L43,L44-L43,0)</f>
        <v>0</v>
      </c>
      <c r="M47" s="9">
        <f>IF(M44&gt;M43,M44-M43,0)</f>
        <v>0</v>
      </c>
      <c r="N47" s="87"/>
    </row>
    <row r="48" spans="1:14" x14ac:dyDescent="0.2">
      <c r="A48" s="205" t="s">
        <v>196</v>
      </c>
      <c r="B48" s="206"/>
      <c r="C48" s="206"/>
      <c r="D48" s="206"/>
      <c r="E48" s="206"/>
      <c r="F48" s="206"/>
      <c r="G48" s="206"/>
      <c r="H48" s="207"/>
      <c r="I48" s="4">
        <v>151</v>
      </c>
      <c r="J48" s="10">
        <v>8663193.4918076005</v>
      </c>
      <c r="K48" s="91">
        <v>8663193.4918076005</v>
      </c>
      <c r="L48" s="10">
        <v>16399839.56432448</v>
      </c>
      <c r="M48" s="91">
        <v>16399839.56432448</v>
      </c>
      <c r="N48" s="87"/>
    </row>
    <row r="49" spans="1:14" x14ac:dyDescent="0.2">
      <c r="A49" s="205" t="s">
        <v>197</v>
      </c>
      <c r="B49" s="206"/>
      <c r="C49" s="206"/>
      <c r="D49" s="206"/>
      <c r="E49" s="206"/>
      <c r="F49" s="206"/>
      <c r="G49" s="206"/>
      <c r="H49" s="207"/>
      <c r="I49" s="4">
        <v>152</v>
      </c>
      <c r="J49" s="130">
        <v>21266346.884539701</v>
      </c>
      <c r="K49" s="9">
        <v>21266346.884539701</v>
      </c>
      <c r="L49" s="130">
        <f>L45-L48</f>
        <v>71118515.116080537</v>
      </c>
      <c r="M49" s="9">
        <f>M45-M48</f>
        <v>71118515.116080537</v>
      </c>
      <c r="N49" s="87"/>
    </row>
    <row r="50" spans="1:14" x14ac:dyDescent="0.2">
      <c r="A50" s="224" t="s">
        <v>198</v>
      </c>
      <c r="B50" s="225"/>
      <c r="C50" s="225"/>
      <c r="D50" s="225"/>
      <c r="E50" s="225"/>
      <c r="F50" s="225"/>
      <c r="G50" s="225"/>
      <c r="H50" s="226"/>
      <c r="I50" s="4">
        <v>153</v>
      </c>
      <c r="J50" s="130">
        <v>21266346.884539701</v>
      </c>
      <c r="K50" s="9">
        <v>21266346.884539701</v>
      </c>
      <c r="L50" s="130">
        <f>IF(L49&gt;0,L49,0)</f>
        <v>71118515.116080537</v>
      </c>
      <c r="M50" s="9">
        <f>IF(M49&gt;0,M49,0)</f>
        <v>71118515.116080537</v>
      </c>
      <c r="N50" s="87"/>
    </row>
    <row r="51" spans="1:14" x14ac:dyDescent="0.2">
      <c r="A51" s="254" t="s">
        <v>199</v>
      </c>
      <c r="B51" s="255"/>
      <c r="C51" s="255"/>
      <c r="D51" s="255"/>
      <c r="E51" s="255"/>
      <c r="F51" s="255"/>
      <c r="G51" s="255"/>
      <c r="H51" s="256"/>
      <c r="I51" s="5">
        <v>154</v>
      </c>
      <c r="J51" s="106">
        <v>0</v>
      </c>
      <c r="K51" s="12">
        <v>0</v>
      </c>
      <c r="L51" s="106">
        <f>IF(L49&lt;0,-L49,0)</f>
        <v>0</v>
      </c>
      <c r="M51" s="12">
        <f>IF(M49&lt;0,-M49,0)</f>
        <v>0</v>
      </c>
      <c r="N51" s="87"/>
    </row>
    <row r="52" spans="1:14" ht="12.75" customHeight="1" x14ac:dyDescent="0.2">
      <c r="A52" s="213" t="s">
        <v>200</v>
      </c>
      <c r="B52" s="214"/>
      <c r="C52" s="214"/>
      <c r="D52" s="214"/>
      <c r="E52" s="214"/>
      <c r="F52" s="214"/>
      <c r="G52" s="214"/>
      <c r="H52" s="214"/>
      <c r="I52" s="214"/>
      <c r="J52" s="214"/>
      <c r="K52" s="214"/>
      <c r="L52" s="214"/>
      <c r="M52" s="257"/>
      <c r="N52" s="87"/>
    </row>
    <row r="53" spans="1:14" ht="12.75" customHeight="1" x14ac:dyDescent="0.2">
      <c r="A53" s="217" t="s">
        <v>201</v>
      </c>
      <c r="B53" s="218"/>
      <c r="C53" s="218"/>
      <c r="D53" s="218"/>
      <c r="E53" s="218"/>
      <c r="F53" s="218"/>
      <c r="G53" s="218"/>
      <c r="H53" s="218"/>
      <c r="I53" s="110"/>
      <c r="J53" s="110"/>
      <c r="K53" s="110"/>
      <c r="L53" s="110"/>
      <c r="M53" s="109"/>
      <c r="N53" s="87"/>
    </row>
    <row r="54" spans="1:14" x14ac:dyDescent="0.2">
      <c r="A54" s="258" t="s">
        <v>202</v>
      </c>
      <c r="B54" s="259"/>
      <c r="C54" s="259"/>
      <c r="D54" s="259"/>
      <c r="E54" s="259"/>
      <c r="F54" s="259"/>
      <c r="G54" s="259"/>
      <c r="H54" s="260"/>
      <c r="I54" s="4">
        <v>155</v>
      </c>
      <c r="J54" s="91">
        <f>J50-J55</f>
        <v>18024482.884539701</v>
      </c>
      <c r="K54" s="91">
        <f>K50-K55</f>
        <v>18024482.884539701</v>
      </c>
      <c r="L54" s="91">
        <f>L50-L55</f>
        <v>69807344.486080542</v>
      </c>
      <c r="M54" s="91">
        <f>M50-M55</f>
        <v>69807344.486080542</v>
      </c>
      <c r="N54" s="87"/>
    </row>
    <row r="55" spans="1:14" x14ac:dyDescent="0.2">
      <c r="A55" s="258" t="s">
        <v>203</v>
      </c>
      <c r="B55" s="259"/>
      <c r="C55" s="259"/>
      <c r="D55" s="259"/>
      <c r="E55" s="259"/>
      <c r="F55" s="259"/>
      <c r="G55" s="259"/>
      <c r="H55" s="260"/>
      <c r="I55" s="4">
        <v>156</v>
      </c>
      <c r="J55" s="92">
        <v>3241864</v>
      </c>
      <c r="K55" s="10">
        <v>3241864</v>
      </c>
      <c r="L55" s="92">
        <v>1311170.6299999999</v>
      </c>
      <c r="M55" s="91">
        <v>1311170.6299999999</v>
      </c>
      <c r="N55" s="87"/>
    </row>
    <row r="56" spans="1:14" ht="12.75" customHeight="1" x14ac:dyDescent="0.2">
      <c r="A56" s="213" t="s">
        <v>204</v>
      </c>
      <c r="B56" s="214"/>
      <c r="C56" s="214"/>
      <c r="D56" s="214"/>
      <c r="E56" s="214"/>
      <c r="F56" s="214"/>
      <c r="G56" s="214"/>
      <c r="H56" s="214"/>
      <c r="I56" s="214"/>
      <c r="J56" s="214"/>
      <c r="K56" s="214"/>
      <c r="L56" s="214"/>
      <c r="M56" s="257"/>
      <c r="N56" s="87"/>
    </row>
    <row r="57" spans="1:14" x14ac:dyDescent="0.2">
      <c r="A57" s="217" t="s">
        <v>205</v>
      </c>
      <c r="B57" s="218"/>
      <c r="C57" s="218"/>
      <c r="D57" s="218"/>
      <c r="E57" s="218"/>
      <c r="F57" s="218"/>
      <c r="G57" s="218"/>
      <c r="H57" s="232"/>
      <c r="I57" s="14">
        <v>157</v>
      </c>
      <c r="J57" s="105">
        <f>J49</f>
        <v>21266346.884539701</v>
      </c>
      <c r="K57" s="8">
        <f>K49</f>
        <v>21266346.884539701</v>
      </c>
      <c r="L57" s="105">
        <f>L49</f>
        <v>71118515.116080537</v>
      </c>
      <c r="M57" s="8">
        <f>M49</f>
        <v>71118515.116080537</v>
      </c>
      <c r="N57" s="87"/>
    </row>
    <row r="58" spans="1:14" x14ac:dyDescent="0.2">
      <c r="A58" s="205" t="s">
        <v>206</v>
      </c>
      <c r="B58" s="206"/>
      <c r="C58" s="206"/>
      <c r="D58" s="206"/>
      <c r="E58" s="206"/>
      <c r="F58" s="206"/>
      <c r="G58" s="206"/>
      <c r="H58" s="207"/>
      <c r="I58" s="4">
        <v>158</v>
      </c>
      <c r="J58" s="130">
        <f>SUM(J59:J65)</f>
        <v>-11741791</v>
      </c>
      <c r="K58" s="9">
        <f>SUM(K59:K65)</f>
        <v>-11741791</v>
      </c>
      <c r="L58" s="130">
        <f>SUM(L59:L65)</f>
        <v>-7899801.4699999904</v>
      </c>
      <c r="M58" s="9">
        <f>SUM(M59:M65)</f>
        <v>-7899801.4699999904</v>
      </c>
      <c r="N58" s="87"/>
    </row>
    <row r="59" spans="1:14" x14ac:dyDescent="0.2">
      <c r="A59" s="205" t="s">
        <v>207</v>
      </c>
      <c r="B59" s="206"/>
      <c r="C59" s="206"/>
      <c r="D59" s="206"/>
      <c r="E59" s="206"/>
      <c r="F59" s="206"/>
      <c r="G59" s="206"/>
      <c r="H59" s="207"/>
      <c r="I59" s="4">
        <v>159</v>
      </c>
      <c r="J59" s="91">
        <v>-12441000</v>
      </c>
      <c r="K59" s="10">
        <v>-12441000</v>
      </c>
      <c r="L59" s="10">
        <v>-7899801.4699999904</v>
      </c>
      <c r="M59" s="10">
        <v>-7899801.4699999904</v>
      </c>
      <c r="N59" s="87"/>
    </row>
    <row r="60" spans="1:14" x14ac:dyDescent="0.2">
      <c r="A60" s="205" t="s">
        <v>208</v>
      </c>
      <c r="B60" s="206"/>
      <c r="C60" s="206"/>
      <c r="D60" s="206"/>
      <c r="E60" s="206"/>
      <c r="F60" s="206"/>
      <c r="G60" s="206"/>
      <c r="H60" s="207"/>
      <c r="I60" s="4">
        <v>160</v>
      </c>
      <c r="J60" s="91">
        <v>0</v>
      </c>
      <c r="K60" s="10">
        <v>0</v>
      </c>
      <c r="L60" s="10">
        <v>0</v>
      </c>
      <c r="M60" s="10">
        <v>0</v>
      </c>
      <c r="N60" s="87"/>
    </row>
    <row r="61" spans="1:14" x14ac:dyDescent="0.2">
      <c r="A61" s="205" t="s">
        <v>209</v>
      </c>
      <c r="B61" s="206"/>
      <c r="C61" s="206"/>
      <c r="D61" s="206"/>
      <c r="E61" s="206"/>
      <c r="F61" s="206"/>
      <c r="G61" s="206"/>
      <c r="H61" s="207"/>
      <c r="I61" s="4">
        <v>161</v>
      </c>
      <c r="J61" s="91">
        <v>855415</v>
      </c>
      <c r="K61" s="10">
        <v>855415</v>
      </c>
      <c r="L61" s="10">
        <v>0</v>
      </c>
      <c r="M61" s="10">
        <v>0</v>
      </c>
      <c r="N61" s="87"/>
    </row>
    <row r="62" spans="1:14" x14ac:dyDescent="0.2">
      <c r="A62" s="205" t="s">
        <v>210</v>
      </c>
      <c r="B62" s="206"/>
      <c r="C62" s="206"/>
      <c r="D62" s="206"/>
      <c r="E62" s="206"/>
      <c r="F62" s="206"/>
      <c r="G62" s="206"/>
      <c r="H62" s="207"/>
      <c r="I62" s="4">
        <v>162</v>
      </c>
      <c r="J62" s="91">
        <v>0</v>
      </c>
      <c r="K62" s="10">
        <v>0</v>
      </c>
      <c r="L62" s="10">
        <v>0</v>
      </c>
      <c r="M62" s="10">
        <v>0</v>
      </c>
      <c r="N62" s="87"/>
    </row>
    <row r="63" spans="1:14" x14ac:dyDescent="0.2">
      <c r="A63" s="205" t="s">
        <v>211</v>
      </c>
      <c r="B63" s="206"/>
      <c r="C63" s="206"/>
      <c r="D63" s="206"/>
      <c r="E63" s="206"/>
      <c r="F63" s="206"/>
      <c r="G63" s="206"/>
      <c r="H63" s="207"/>
      <c r="I63" s="4">
        <v>163</v>
      </c>
      <c r="J63" s="91">
        <v>0</v>
      </c>
      <c r="K63" s="10">
        <v>0</v>
      </c>
      <c r="L63" s="10">
        <v>0</v>
      </c>
      <c r="M63" s="10">
        <v>0</v>
      </c>
      <c r="N63" s="87"/>
    </row>
    <row r="64" spans="1:14" x14ac:dyDescent="0.2">
      <c r="A64" s="205" t="s">
        <v>212</v>
      </c>
      <c r="B64" s="206"/>
      <c r="C64" s="206"/>
      <c r="D64" s="206"/>
      <c r="E64" s="206"/>
      <c r="F64" s="206"/>
      <c r="G64" s="206"/>
      <c r="H64" s="207"/>
      <c r="I64" s="4">
        <v>164</v>
      </c>
      <c r="J64" s="91">
        <v>0</v>
      </c>
      <c r="K64" s="10">
        <v>0</v>
      </c>
      <c r="L64" s="10">
        <v>0</v>
      </c>
      <c r="M64" s="10">
        <v>0</v>
      </c>
      <c r="N64" s="87"/>
    </row>
    <row r="65" spans="1:14" x14ac:dyDescent="0.2">
      <c r="A65" s="205" t="s">
        <v>213</v>
      </c>
      <c r="B65" s="206"/>
      <c r="C65" s="206"/>
      <c r="D65" s="206"/>
      <c r="E65" s="206"/>
      <c r="F65" s="206"/>
      <c r="G65" s="206"/>
      <c r="H65" s="207"/>
      <c r="I65" s="4">
        <v>165</v>
      </c>
      <c r="J65" s="10">
        <v>-156206</v>
      </c>
      <c r="K65" s="10">
        <v>-156206</v>
      </c>
      <c r="L65" s="10">
        <v>0</v>
      </c>
      <c r="M65" s="10">
        <v>0</v>
      </c>
      <c r="N65" s="87"/>
    </row>
    <row r="66" spans="1:14" x14ac:dyDescent="0.2">
      <c r="A66" s="205" t="s">
        <v>214</v>
      </c>
      <c r="B66" s="206"/>
      <c r="C66" s="206"/>
      <c r="D66" s="206"/>
      <c r="E66" s="206"/>
      <c r="F66" s="206"/>
      <c r="G66" s="206"/>
      <c r="H66" s="207"/>
      <c r="I66" s="4">
        <v>166</v>
      </c>
      <c r="J66" s="91">
        <v>0</v>
      </c>
      <c r="K66" s="10">
        <v>0</v>
      </c>
      <c r="L66" s="10">
        <v>0</v>
      </c>
      <c r="M66" s="10">
        <v>0</v>
      </c>
      <c r="N66" s="87"/>
    </row>
    <row r="67" spans="1:14" x14ac:dyDescent="0.2">
      <c r="A67" s="205" t="s">
        <v>215</v>
      </c>
      <c r="B67" s="206"/>
      <c r="C67" s="206"/>
      <c r="D67" s="206"/>
      <c r="E67" s="206"/>
      <c r="F67" s="206"/>
      <c r="G67" s="206"/>
      <c r="H67" s="207"/>
      <c r="I67" s="4">
        <v>167</v>
      </c>
      <c r="J67" s="130">
        <f>J58-J66</f>
        <v>-11741791</v>
      </c>
      <c r="K67" s="9">
        <f>K58-K66</f>
        <v>-11741791</v>
      </c>
      <c r="L67" s="130">
        <f>L58-L66</f>
        <v>-7899801.4699999904</v>
      </c>
      <c r="M67" s="9">
        <f>M58-M66</f>
        <v>-7899801.4699999904</v>
      </c>
      <c r="N67" s="87"/>
    </row>
    <row r="68" spans="1:14" x14ac:dyDescent="0.2">
      <c r="A68" s="205" t="s">
        <v>216</v>
      </c>
      <c r="B68" s="206"/>
      <c r="C68" s="206"/>
      <c r="D68" s="206"/>
      <c r="E68" s="206"/>
      <c r="F68" s="206"/>
      <c r="G68" s="206"/>
      <c r="H68" s="207"/>
      <c r="I68" s="4">
        <v>168</v>
      </c>
      <c r="J68" s="106">
        <f>J57+J67</f>
        <v>9524555.884539701</v>
      </c>
      <c r="K68" s="12">
        <f>K57+K67</f>
        <v>9524555.884539701</v>
      </c>
      <c r="L68" s="106">
        <f>L57+L67</f>
        <v>63218713.646080546</v>
      </c>
      <c r="M68" s="12">
        <f>M57+M67</f>
        <v>63218713.646080546</v>
      </c>
      <c r="N68" s="87"/>
    </row>
    <row r="69" spans="1:14" ht="12.75" customHeight="1" x14ac:dyDescent="0.2">
      <c r="A69" s="267" t="s">
        <v>217</v>
      </c>
      <c r="B69" s="268"/>
      <c r="C69" s="268"/>
      <c r="D69" s="268"/>
      <c r="E69" s="268"/>
      <c r="F69" s="268"/>
      <c r="G69" s="268"/>
      <c r="H69" s="268"/>
      <c r="I69" s="268"/>
      <c r="J69" s="268"/>
      <c r="K69" s="268"/>
      <c r="L69" s="268"/>
      <c r="M69" s="269"/>
      <c r="N69" s="87"/>
    </row>
    <row r="70" spans="1:14" ht="12.75" customHeight="1" x14ac:dyDescent="0.2">
      <c r="A70" s="261" t="s">
        <v>218</v>
      </c>
      <c r="B70" s="262"/>
      <c r="C70" s="262"/>
      <c r="D70" s="262"/>
      <c r="E70" s="262"/>
      <c r="F70" s="262"/>
      <c r="G70" s="262"/>
      <c r="H70" s="262"/>
      <c r="I70" s="262"/>
      <c r="J70" s="262"/>
      <c r="K70" s="262"/>
      <c r="L70" s="262"/>
      <c r="M70" s="263"/>
      <c r="N70" s="87"/>
    </row>
    <row r="71" spans="1:14" x14ac:dyDescent="0.2">
      <c r="A71" s="258" t="s">
        <v>202</v>
      </c>
      <c r="B71" s="259"/>
      <c r="C71" s="259"/>
      <c r="D71" s="259"/>
      <c r="E71" s="259"/>
      <c r="F71" s="259"/>
      <c r="G71" s="259"/>
      <c r="H71" s="260"/>
      <c r="I71" s="4">
        <v>169</v>
      </c>
      <c r="J71" s="131">
        <f>J68-J72</f>
        <v>8522145.884539701</v>
      </c>
      <c r="K71" s="135">
        <f>K68-K72</f>
        <v>8522145.884539701</v>
      </c>
      <c r="L71" s="131">
        <f>L68-L72</f>
        <v>62016012.646080546</v>
      </c>
      <c r="M71" s="131">
        <f>M68-M72</f>
        <v>62016012.646080546</v>
      </c>
      <c r="N71" s="87"/>
    </row>
    <row r="72" spans="1:14" x14ac:dyDescent="0.2">
      <c r="A72" s="264" t="s">
        <v>203</v>
      </c>
      <c r="B72" s="265"/>
      <c r="C72" s="265"/>
      <c r="D72" s="265"/>
      <c r="E72" s="265"/>
      <c r="F72" s="265"/>
      <c r="G72" s="265"/>
      <c r="H72" s="266"/>
      <c r="I72" s="7">
        <v>170</v>
      </c>
      <c r="J72" s="132">
        <v>1002410</v>
      </c>
      <c r="K72" s="136">
        <v>1002410</v>
      </c>
      <c r="L72" s="134">
        <v>1202701</v>
      </c>
      <c r="M72" s="132">
        <v>1202701</v>
      </c>
      <c r="N72" s="87"/>
    </row>
    <row r="73" spans="1:14" x14ac:dyDescent="0.2">
      <c r="M73" s="78"/>
    </row>
    <row r="75" spans="1:14" x14ac:dyDescent="0.2">
      <c r="L75" s="78"/>
    </row>
  </sheetData>
  <mergeCells count="73">
    <mergeCell ref="A70:M70"/>
    <mergeCell ref="A72:H72"/>
    <mergeCell ref="A66:H66"/>
    <mergeCell ref="A67:H67"/>
    <mergeCell ref="A68:H68"/>
    <mergeCell ref="A69:M69"/>
    <mergeCell ref="A71:H71"/>
    <mergeCell ref="A51:H51"/>
    <mergeCell ref="A52:M52"/>
    <mergeCell ref="A65:H65"/>
    <mergeCell ref="A54:H54"/>
    <mergeCell ref="A55:H55"/>
    <mergeCell ref="A56:M56"/>
    <mergeCell ref="A57:H57"/>
    <mergeCell ref="A58:H58"/>
    <mergeCell ref="A59:H59"/>
    <mergeCell ref="A60:H60"/>
    <mergeCell ref="A53:H53"/>
    <mergeCell ref="A61:H61"/>
    <mergeCell ref="A62:H62"/>
    <mergeCell ref="A63:H63"/>
    <mergeCell ref="A64:H64"/>
    <mergeCell ref="A47:H47"/>
    <mergeCell ref="A48:H48"/>
    <mergeCell ref="A49:H49"/>
    <mergeCell ref="A50:H50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30:H30"/>
    <mergeCell ref="A31:H31"/>
    <mergeCell ref="A32:H32"/>
    <mergeCell ref="A33:H33"/>
    <mergeCell ref="A34:H34"/>
    <mergeCell ref="A29:H29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17:H17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:M1"/>
    <mergeCell ref="A2:M2"/>
    <mergeCell ref="A4:M4"/>
    <mergeCell ref="A5:H5"/>
    <mergeCell ref="J5:K5"/>
    <mergeCell ref="L5:M5"/>
  </mergeCells>
  <dataValidations count="4">
    <dataValidation type="whole" operator="notEqual" allowBlank="1" showInputMessage="1" showErrorMessage="1" errorTitle="Pogrešan unos" error="Mogu se unijeti samo cjelobrojne pozitivne ili negativne vrijednosti." sqref="J12 L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K8 J8:J11 K28 J13:J23 K13 K17 K43:K47 K11 K23 K34 J49:M51 K55 J25:J47 M43:M47 M11 M23 M34 M8 M13 M17 M28 L13:L23 L25:L47 L8:L11">
      <formula1>0</formula1>
    </dataValidation>
    <dataValidation type="whole" operator="notEqual" allowBlank="1" showInputMessage="1" showErrorMessage="1" errorTitle="Pogrešan unos" error="Mogu se unijeti samo cjelobrojne vrijednosti." sqref="J48 J54:M54 J67:K68 J72:L72 L48 J57:M58 J60:J66 M67:M68 L60:L68">
      <formula1>999999999999</formula1>
    </dataValidation>
    <dataValidation operator="greaterThanOrEqual" allowBlank="1" showInputMessage="1" showErrorMessage="1" errorTitle="Pogrešan unos" error="Mogu se unijeti samo cjelobrojne pozitivne vrijednosti." sqref="M48 K35:K42 K29:K33 K18:K22 K9:K10 K12 K14:K16 J24:M24 K25:K27 M72 M55 K48 M18:M22 M9:M10 M12 M14:M16 M25:M27 M29:M33 M35:M42 M59:M66"/>
  </dataValidations>
  <printOptions horizontalCentered="1"/>
  <pageMargins left="0.35433070866141736" right="0.35433070866141736" top="0.78740157480314965" bottom="0.59055118110236227" header="0.51181102362204722" footer="0.51181102362204722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  <pageSetUpPr fitToPage="1"/>
  </sheetPr>
  <dimension ref="A1:M53"/>
  <sheetViews>
    <sheetView showGridLines="0" zoomScale="110" zoomScaleNormal="110" zoomScaleSheetLayoutView="110" workbookViewId="0">
      <selection activeCell="M16" sqref="M16"/>
    </sheetView>
  </sheetViews>
  <sheetFormatPr defaultRowHeight="12.75" x14ac:dyDescent="0.2"/>
  <cols>
    <col min="3" max="3" width="5" customWidth="1"/>
    <col min="5" max="6" width="9.140625" customWidth="1"/>
    <col min="7" max="7" width="3.5703125" customWidth="1"/>
    <col min="8" max="8" width="13.28515625" customWidth="1"/>
    <col min="9" max="9" width="6.5703125" customWidth="1"/>
    <col min="10" max="10" width="10.140625" style="71" customWidth="1"/>
    <col min="11" max="11" width="11.140625" style="71" bestFit="1" customWidth="1"/>
    <col min="12" max="12" width="10.85546875" style="87" bestFit="1" customWidth="1"/>
    <col min="13" max="13" width="9.85546875" style="87" bestFit="1" customWidth="1"/>
  </cols>
  <sheetData>
    <row r="1" spans="1:11" ht="15.75" customHeight="1" x14ac:dyDescent="0.2">
      <c r="A1" s="275" t="s">
        <v>219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</row>
    <row r="2" spans="1:11" ht="12.75" customHeight="1" x14ac:dyDescent="0.2">
      <c r="A2" s="276" t="s">
        <v>326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</row>
    <row r="3" spans="1:11" ht="7.5" customHeight="1" x14ac:dyDescent="0.2">
      <c r="A3" s="96"/>
      <c r="B3" s="97"/>
      <c r="C3" s="97"/>
      <c r="D3" s="97"/>
      <c r="E3" s="97"/>
      <c r="F3" s="97"/>
      <c r="G3" s="97"/>
      <c r="H3" s="97"/>
      <c r="I3" s="97"/>
      <c r="J3" s="107"/>
      <c r="K3" s="95"/>
    </row>
    <row r="4" spans="1:11" x14ac:dyDescent="0.2">
      <c r="A4" s="235" t="s">
        <v>303</v>
      </c>
      <c r="B4" s="236"/>
      <c r="C4" s="236"/>
      <c r="D4" s="236"/>
      <c r="E4" s="236"/>
      <c r="F4" s="236"/>
      <c r="G4" s="236"/>
      <c r="H4" s="236"/>
      <c r="I4" s="236"/>
      <c r="J4" s="236"/>
      <c r="K4" s="237"/>
    </row>
    <row r="5" spans="1:11" ht="24.75" thickBot="1" x14ac:dyDescent="0.25">
      <c r="A5" s="274" t="s">
        <v>51</v>
      </c>
      <c r="B5" s="274"/>
      <c r="C5" s="274"/>
      <c r="D5" s="274"/>
      <c r="E5" s="274"/>
      <c r="F5" s="274"/>
      <c r="G5" s="274"/>
      <c r="H5" s="274"/>
      <c r="I5" s="65" t="s">
        <v>52</v>
      </c>
      <c r="J5" s="66" t="s">
        <v>159</v>
      </c>
      <c r="K5" s="66" t="s">
        <v>160</v>
      </c>
    </row>
    <row r="6" spans="1:11" x14ac:dyDescent="0.2">
      <c r="A6" s="277">
        <v>1</v>
      </c>
      <c r="B6" s="277"/>
      <c r="C6" s="277"/>
      <c r="D6" s="277"/>
      <c r="E6" s="277"/>
      <c r="F6" s="277"/>
      <c r="G6" s="277"/>
      <c r="H6" s="277"/>
      <c r="I6" s="67">
        <v>2</v>
      </c>
      <c r="J6" s="68" t="s">
        <v>3</v>
      </c>
      <c r="K6" s="68" t="s">
        <v>4</v>
      </c>
    </row>
    <row r="7" spans="1:11" x14ac:dyDescent="0.2">
      <c r="A7" s="270" t="s">
        <v>220</v>
      </c>
      <c r="B7" s="271"/>
      <c r="C7" s="271"/>
      <c r="D7" s="271"/>
      <c r="E7" s="271"/>
      <c r="F7" s="271"/>
      <c r="G7" s="271"/>
      <c r="H7" s="271"/>
      <c r="I7" s="272"/>
      <c r="J7" s="272"/>
      <c r="K7" s="273"/>
    </row>
    <row r="8" spans="1:11" x14ac:dyDescent="0.2">
      <c r="A8" s="202" t="s">
        <v>221</v>
      </c>
      <c r="B8" s="203"/>
      <c r="C8" s="203"/>
      <c r="D8" s="203"/>
      <c r="E8" s="203"/>
      <c r="F8" s="203"/>
      <c r="G8" s="203"/>
      <c r="H8" s="203"/>
      <c r="I8" s="4">
        <v>1</v>
      </c>
      <c r="J8" s="10">
        <v>29929540</v>
      </c>
      <c r="K8" s="10">
        <v>87518355</v>
      </c>
    </row>
    <row r="9" spans="1:11" x14ac:dyDescent="0.2">
      <c r="A9" s="202" t="s">
        <v>222</v>
      </c>
      <c r="B9" s="203"/>
      <c r="C9" s="203"/>
      <c r="D9" s="203"/>
      <c r="E9" s="203"/>
      <c r="F9" s="203"/>
      <c r="G9" s="203"/>
      <c r="H9" s="203"/>
      <c r="I9" s="4">
        <v>2</v>
      </c>
      <c r="J9" s="10">
        <v>47589694.806299999</v>
      </c>
      <c r="K9" s="10">
        <v>47944956</v>
      </c>
    </row>
    <row r="10" spans="1:11" x14ac:dyDescent="0.2">
      <c r="A10" s="202" t="s">
        <v>223</v>
      </c>
      <c r="B10" s="203"/>
      <c r="C10" s="203"/>
      <c r="D10" s="203"/>
      <c r="E10" s="203"/>
      <c r="F10" s="203"/>
      <c r="G10" s="203"/>
      <c r="H10" s="203"/>
      <c r="I10" s="4">
        <v>3</v>
      </c>
      <c r="J10" s="10">
        <v>0</v>
      </c>
      <c r="K10" s="10">
        <v>0</v>
      </c>
    </row>
    <row r="11" spans="1:11" x14ac:dyDescent="0.2">
      <c r="A11" s="202" t="s">
        <v>224</v>
      </c>
      <c r="B11" s="203"/>
      <c r="C11" s="203"/>
      <c r="D11" s="203"/>
      <c r="E11" s="203"/>
      <c r="F11" s="203"/>
      <c r="G11" s="203"/>
      <c r="H11" s="203"/>
      <c r="I11" s="4">
        <v>4</v>
      </c>
      <c r="J11" s="10">
        <v>71383666</v>
      </c>
      <c r="K11" s="10">
        <v>0</v>
      </c>
    </row>
    <row r="12" spans="1:11" x14ac:dyDescent="0.2">
      <c r="A12" s="202" t="s">
        <v>225</v>
      </c>
      <c r="B12" s="203"/>
      <c r="C12" s="203"/>
      <c r="D12" s="203"/>
      <c r="E12" s="203"/>
      <c r="F12" s="203"/>
      <c r="G12" s="203"/>
      <c r="H12" s="203"/>
      <c r="I12" s="4">
        <v>5</v>
      </c>
      <c r="J12" s="10">
        <v>0</v>
      </c>
      <c r="K12" s="10">
        <v>0</v>
      </c>
    </row>
    <row r="13" spans="1:11" x14ac:dyDescent="0.2">
      <c r="A13" s="202" t="s">
        <v>226</v>
      </c>
      <c r="B13" s="203"/>
      <c r="C13" s="203"/>
      <c r="D13" s="203"/>
      <c r="E13" s="203"/>
      <c r="F13" s="203"/>
      <c r="G13" s="203"/>
      <c r="H13" s="203"/>
      <c r="I13" s="4">
        <v>6</v>
      </c>
      <c r="J13" s="10">
        <v>9962553</v>
      </c>
      <c r="K13" s="10">
        <v>490786</v>
      </c>
    </row>
    <row r="14" spans="1:11" x14ac:dyDescent="0.2">
      <c r="A14" s="205" t="s">
        <v>227</v>
      </c>
      <c r="B14" s="206"/>
      <c r="C14" s="206"/>
      <c r="D14" s="206"/>
      <c r="E14" s="206"/>
      <c r="F14" s="206"/>
      <c r="G14" s="206"/>
      <c r="H14" s="206"/>
      <c r="I14" s="4">
        <v>7</v>
      </c>
      <c r="J14" s="9">
        <f>SUM(J8:J13)</f>
        <v>158865453.80629998</v>
      </c>
      <c r="K14" s="9">
        <f>SUM(K8:K13)</f>
        <v>135954097</v>
      </c>
    </row>
    <row r="15" spans="1:11" x14ac:dyDescent="0.2">
      <c r="A15" s="202" t="s">
        <v>228</v>
      </c>
      <c r="B15" s="203"/>
      <c r="C15" s="203"/>
      <c r="D15" s="203"/>
      <c r="E15" s="203"/>
      <c r="F15" s="203"/>
      <c r="G15" s="203"/>
      <c r="H15" s="203"/>
      <c r="I15" s="4">
        <v>8</v>
      </c>
      <c r="J15" s="10">
        <v>46457824</v>
      </c>
      <c r="K15" s="10">
        <v>117282714</v>
      </c>
    </row>
    <row r="16" spans="1:11" x14ac:dyDescent="0.2">
      <c r="A16" s="202" t="s">
        <v>229</v>
      </c>
      <c r="B16" s="203"/>
      <c r="C16" s="203"/>
      <c r="D16" s="203"/>
      <c r="E16" s="203"/>
      <c r="F16" s="203"/>
      <c r="G16" s="203"/>
      <c r="H16" s="203"/>
      <c r="I16" s="4">
        <v>9</v>
      </c>
      <c r="J16" s="10">
        <v>0</v>
      </c>
      <c r="K16" s="10">
        <v>9021997</v>
      </c>
    </row>
    <row r="17" spans="1:11" x14ac:dyDescent="0.2">
      <c r="A17" s="202" t="s">
        <v>230</v>
      </c>
      <c r="B17" s="203"/>
      <c r="C17" s="203"/>
      <c r="D17" s="203"/>
      <c r="E17" s="203"/>
      <c r="F17" s="203"/>
      <c r="G17" s="203"/>
      <c r="H17" s="203"/>
      <c r="I17" s="4">
        <v>10</v>
      </c>
      <c r="J17" s="10">
        <v>32556485</v>
      </c>
      <c r="K17" s="10">
        <v>33528587</v>
      </c>
    </row>
    <row r="18" spans="1:11" x14ac:dyDescent="0.2">
      <c r="A18" s="202" t="s">
        <v>231</v>
      </c>
      <c r="B18" s="203"/>
      <c r="C18" s="203"/>
      <c r="D18" s="203"/>
      <c r="E18" s="203"/>
      <c r="F18" s="203"/>
      <c r="G18" s="203"/>
      <c r="H18" s="203"/>
      <c r="I18" s="4">
        <v>11</v>
      </c>
      <c r="J18" s="91">
        <v>31739141</v>
      </c>
      <c r="K18" s="91">
        <v>17552270</v>
      </c>
    </row>
    <row r="19" spans="1:11" x14ac:dyDescent="0.2">
      <c r="A19" s="205" t="s">
        <v>232</v>
      </c>
      <c r="B19" s="206"/>
      <c r="C19" s="206"/>
      <c r="D19" s="206"/>
      <c r="E19" s="206"/>
      <c r="F19" s="206"/>
      <c r="G19" s="206"/>
      <c r="H19" s="206"/>
      <c r="I19" s="4">
        <v>12</v>
      </c>
      <c r="J19" s="9">
        <f>SUM(J15:J18)</f>
        <v>110753450</v>
      </c>
      <c r="K19" s="9">
        <f>SUM(K15:K18)</f>
        <v>177385568</v>
      </c>
    </row>
    <row r="20" spans="1:11" x14ac:dyDescent="0.2">
      <c r="A20" s="205" t="s">
        <v>233</v>
      </c>
      <c r="B20" s="206"/>
      <c r="C20" s="206"/>
      <c r="D20" s="206"/>
      <c r="E20" s="206"/>
      <c r="F20" s="206"/>
      <c r="G20" s="206"/>
      <c r="H20" s="206"/>
      <c r="I20" s="4">
        <v>13</v>
      </c>
      <c r="J20" s="9">
        <f>IF(J14&gt;J19,J14-J19,0)</f>
        <v>48112003.806299984</v>
      </c>
      <c r="K20" s="9">
        <f>IF(K14&gt;K19,K14-K19,0)</f>
        <v>0</v>
      </c>
    </row>
    <row r="21" spans="1:11" x14ac:dyDescent="0.2">
      <c r="A21" s="205" t="s">
        <v>234</v>
      </c>
      <c r="B21" s="206"/>
      <c r="C21" s="206"/>
      <c r="D21" s="206"/>
      <c r="E21" s="206"/>
      <c r="F21" s="206"/>
      <c r="G21" s="206"/>
      <c r="H21" s="206"/>
      <c r="I21" s="4">
        <v>14</v>
      </c>
      <c r="J21" s="9">
        <f>IF(J19&gt;J14,J19-J14,0)</f>
        <v>0</v>
      </c>
      <c r="K21" s="9">
        <f>IF(K19&gt;K14,K19-K14,0)</f>
        <v>41431471</v>
      </c>
    </row>
    <row r="22" spans="1:11" x14ac:dyDescent="0.2">
      <c r="A22" s="270" t="s">
        <v>235</v>
      </c>
      <c r="B22" s="271"/>
      <c r="C22" s="271"/>
      <c r="D22" s="271"/>
      <c r="E22" s="271"/>
      <c r="F22" s="271"/>
      <c r="G22" s="271"/>
      <c r="H22" s="271"/>
      <c r="I22" s="272"/>
      <c r="J22" s="272"/>
      <c r="K22" s="273"/>
    </row>
    <row r="23" spans="1:11" x14ac:dyDescent="0.2">
      <c r="A23" s="202" t="s">
        <v>236</v>
      </c>
      <c r="B23" s="203"/>
      <c r="C23" s="203"/>
      <c r="D23" s="203"/>
      <c r="E23" s="203"/>
      <c r="F23" s="203"/>
      <c r="G23" s="203"/>
      <c r="H23" s="203"/>
      <c r="I23" s="4">
        <v>15</v>
      </c>
      <c r="J23" s="10">
        <v>801323</v>
      </c>
      <c r="K23" s="10">
        <v>260190</v>
      </c>
    </row>
    <row r="24" spans="1:11" x14ac:dyDescent="0.2">
      <c r="A24" s="202" t="s">
        <v>237</v>
      </c>
      <c r="B24" s="203"/>
      <c r="C24" s="203"/>
      <c r="D24" s="203"/>
      <c r="E24" s="203"/>
      <c r="F24" s="203"/>
      <c r="G24" s="203"/>
      <c r="H24" s="203"/>
      <c r="I24" s="4">
        <v>16</v>
      </c>
      <c r="J24" s="10">
        <v>40501159</v>
      </c>
      <c r="K24" s="10">
        <v>0</v>
      </c>
    </row>
    <row r="25" spans="1:11" x14ac:dyDescent="0.2">
      <c r="A25" s="202" t="s">
        <v>238</v>
      </c>
      <c r="B25" s="203"/>
      <c r="C25" s="203"/>
      <c r="D25" s="203"/>
      <c r="E25" s="203"/>
      <c r="F25" s="203"/>
      <c r="G25" s="203"/>
      <c r="H25" s="203"/>
      <c r="I25" s="4">
        <v>17</v>
      </c>
      <c r="J25" s="10">
        <v>782641</v>
      </c>
      <c r="K25" s="10">
        <v>453252</v>
      </c>
    </row>
    <row r="26" spans="1:11" x14ac:dyDescent="0.2">
      <c r="A26" s="202" t="s">
        <v>239</v>
      </c>
      <c r="B26" s="203"/>
      <c r="C26" s="203"/>
      <c r="D26" s="203"/>
      <c r="E26" s="203"/>
      <c r="F26" s="203"/>
      <c r="G26" s="203"/>
      <c r="H26" s="203"/>
      <c r="I26" s="4">
        <v>18</v>
      </c>
      <c r="J26" s="10"/>
      <c r="K26" s="10"/>
    </row>
    <row r="27" spans="1:11" x14ac:dyDescent="0.2">
      <c r="A27" s="202" t="s">
        <v>240</v>
      </c>
      <c r="B27" s="203"/>
      <c r="C27" s="203"/>
      <c r="D27" s="203"/>
      <c r="E27" s="203"/>
      <c r="F27" s="203"/>
      <c r="G27" s="203"/>
      <c r="H27" s="203"/>
      <c r="I27" s="4">
        <v>19</v>
      </c>
      <c r="J27" s="10">
        <v>50941</v>
      </c>
      <c r="K27" s="10">
        <v>52014</v>
      </c>
    </row>
    <row r="28" spans="1:11" x14ac:dyDescent="0.2">
      <c r="A28" s="205" t="s">
        <v>241</v>
      </c>
      <c r="B28" s="206"/>
      <c r="C28" s="206"/>
      <c r="D28" s="206"/>
      <c r="E28" s="206"/>
      <c r="F28" s="206"/>
      <c r="G28" s="206"/>
      <c r="H28" s="206"/>
      <c r="I28" s="4">
        <v>20</v>
      </c>
      <c r="J28" s="9">
        <f>SUM(J23:J27)</f>
        <v>42136064</v>
      </c>
      <c r="K28" s="9">
        <f>SUM(K23:K27)</f>
        <v>765456</v>
      </c>
    </row>
    <row r="29" spans="1:11" x14ac:dyDescent="0.2">
      <c r="A29" s="202" t="s">
        <v>242</v>
      </c>
      <c r="B29" s="203"/>
      <c r="C29" s="203"/>
      <c r="D29" s="203"/>
      <c r="E29" s="203"/>
      <c r="F29" s="203"/>
      <c r="G29" s="203"/>
      <c r="H29" s="203"/>
      <c r="I29" s="4">
        <v>21</v>
      </c>
      <c r="J29" s="10">
        <v>84685445</v>
      </c>
      <c r="K29" s="10">
        <v>24471346</v>
      </c>
    </row>
    <row r="30" spans="1:11" x14ac:dyDescent="0.2">
      <c r="A30" s="202" t="s">
        <v>243</v>
      </c>
      <c r="B30" s="203"/>
      <c r="C30" s="203"/>
      <c r="D30" s="203"/>
      <c r="E30" s="203"/>
      <c r="F30" s="203"/>
      <c r="G30" s="203"/>
      <c r="H30" s="203"/>
      <c r="I30" s="4">
        <v>22</v>
      </c>
      <c r="J30" s="10">
        <v>41359835</v>
      </c>
      <c r="K30" s="10">
        <v>0</v>
      </c>
    </row>
    <row r="31" spans="1:11" x14ac:dyDescent="0.2">
      <c r="A31" s="202" t="s">
        <v>244</v>
      </c>
      <c r="B31" s="203"/>
      <c r="C31" s="203"/>
      <c r="D31" s="203"/>
      <c r="E31" s="203"/>
      <c r="F31" s="203"/>
      <c r="G31" s="203"/>
      <c r="H31" s="203"/>
      <c r="I31" s="4">
        <v>23</v>
      </c>
      <c r="J31" s="10">
        <v>0</v>
      </c>
      <c r="K31" s="10">
        <v>0</v>
      </c>
    </row>
    <row r="32" spans="1:11" x14ac:dyDescent="0.2">
      <c r="A32" s="205" t="s">
        <v>245</v>
      </c>
      <c r="B32" s="206"/>
      <c r="C32" s="206"/>
      <c r="D32" s="206"/>
      <c r="E32" s="206"/>
      <c r="F32" s="206"/>
      <c r="G32" s="206"/>
      <c r="H32" s="206"/>
      <c r="I32" s="4">
        <v>24</v>
      </c>
      <c r="J32" s="9">
        <f>SUM(J29:J31)</f>
        <v>126045280</v>
      </c>
      <c r="K32" s="9">
        <f>SUM(K29:K31)</f>
        <v>24471346</v>
      </c>
    </row>
    <row r="33" spans="1:11" x14ac:dyDescent="0.2">
      <c r="A33" s="205" t="s">
        <v>246</v>
      </c>
      <c r="B33" s="206"/>
      <c r="C33" s="206"/>
      <c r="D33" s="206"/>
      <c r="E33" s="206"/>
      <c r="F33" s="206"/>
      <c r="G33" s="206"/>
      <c r="H33" s="206"/>
      <c r="I33" s="4">
        <v>25</v>
      </c>
      <c r="J33" s="9">
        <f>IF(J28&gt;J32,J28-J32,0)</f>
        <v>0</v>
      </c>
      <c r="K33" s="9">
        <f>IF(K28&gt;K32,K28-K32,0)</f>
        <v>0</v>
      </c>
    </row>
    <row r="34" spans="1:11" x14ac:dyDescent="0.2">
      <c r="A34" s="205" t="s">
        <v>247</v>
      </c>
      <c r="B34" s="206"/>
      <c r="C34" s="206"/>
      <c r="D34" s="206"/>
      <c r="E34" s="206"/>
      <c r="F34" s="206"/>
      <c r="G34" s="206"/>
      <c r="H34" s="206"/>
      <c r="I34" s="4">
        <v>26</v>
      </c>
      <c r="J34" s="9">
        <f>IF(J32&gt;J28,J32-J28,0)</f>
        <v>83909216</v>
      </c>
      <c r="K34" s="9">
        <f>IF(K32&gt;K28,K32-K28,0)</f>
        <v>23705890</v>
      </c>
    </row>
    <row r="35" spans="1:11" x14ac:dyDescent="0.2">
      <c r="A35" s="270" t="s">
        <v>248</v>
      </c>
      <c r="B35" s="271"/>
      <c r="C35" s="271"/>
      <c r="D35" s="271"/>
      <c r="E35" s="271"/>
      <c r="F35" s="271"/>
      <c r="G35" s="271"/>
      <c r="H35" s="271"/>
      <c r="I35" s="272"/>
      <c r="J35" s="272"/>
      <c r="K35" s="273"/>
    </row>
    <row r="36" spans="1:11" x14ac:dyDescent="0.2">
      <c r="A36" s="202" t="s">
        <v>249</v>
      </c>
      <c r="B36" s="203"/>
      <c r="C36" s="203"/>
      <c r="D36" s="203"/>
      <c r="E36" s="203"/>
      <c r="F36" s="203"/>
      <c r="G36" s="203"/>
      <c r="H36" s="203"/>
      <c r="I36" s="4">
        <v>27</v>
      </c>
      <c r="J36" s="10">
        <v>0</v>
      </c>
      <c r="K36" s="10">
        <v>0</v>
      </c>
    </row>
    <row r="37" spans="1:11" x14ac:dyDescent="0.2">
      <c r="A37" s="202" t="s">
        <v>250</v>
      </c>
      <c r="B37" s="203"/>
      <c r="C37" s="203"/>
      <c r="D37" s="203"/>
      <c r="E37" s="203"/>
      <c r="F37" s="203"/>
      <c r="G37" s="203"/>
      <c r="H37" s="203"/>
      <c r="I37" s="4">
        <v>28</v>
      </c>
      <c r="J37" s="10">
        <v>16421615</v>
      </c>
      <c r="K37" s="10">
        <v>7726779</v>
      </c>
    </row>
    <row r="38" spans="1:11" x14ac:dyDescent="0.2">
      <c r="A38" s="202" t="s">
        <v>251</v>
      </c>
      <c r="B38" s="203"/>
      <c r="C38" s="203"/>
      <c r="D38" s="203"/>
      <c r="E38" s="203"/>
      <c r="F38" s="203"/>
      <c r="G38" s="203"/>
      <c r="H38" s="203"/>
      <c r="I38" s="4">
        <v>29</v>
      </c>
      <c r="J38" s="10">
        <v>6945454</v>
      </c>
      <c r="K38" s="10">
        <v>0</v>
      </c>
    </row>
    <row r="39" spans="1:11" x14ac:dyDescent="0.2">
      <c r="A39" s="205" t="s">
        <v>252</v>
      </c>
      <c r="B39" s="206"/>
      <c r="C39" s="206"/>
      <c r="D39" s="206"/>
      <c r="E39" s="206"/>
      <c r="F39" s="206"/>
      <c r="G39" s="206"/>
      <c r="H39" s="206"/>
      <c r="I39" s="4">
        <v>30</v>
      </c>
      <c r="J39" s="9">
        <f>SUM(J36:J38)</f>
        <v>23367069</v>
      </c>
      <c r="K39" s="9">
        <f>SUM(K36:K38)</f>
        <v>7726779</v>
      </c>
    </row>
    <row r="40" spans="1:11" x14ac:dyDescent="0.2">
      <c r="A40" s="202" t="s">
        <v>253</v>
      </c>
      <c r="B40" s="203"/>
      <c r="C40" s="203"/>
      <c r="D40" s="203"/>
      <c r="E40" s="203"/>
      <c r="F40" s="203"/>
      <c r="G40" s="203"/>
      <c r="H40" s="203"/>
      <c r="I40" s="4">
        <v>31</v>
      </c>
      <c r="J40" s="10">
        <v>73902031</v>
      </c>
      <c r="K40" s="10">
        <v>108575745</v>
      </c>
    </row>
    <row r="41" spans="1:11" x14ac:dyDescent="0.2">
      <c r="A41" s="202" t="s">
        <v>254</v>
      </c>
      <c r="B41" s="203"/>
      <c r="C41" s="203"/>
      <c r="D41" s="203"/>
      <c r="E41" s="203"/>
      <c r="F41" s="203"/>
      <c r="G41" s="203"/>
      <c r="H41" s="203"/>
      <c r="I41" s="4">
        <v>32</v>
      </c>
      <c r="J41" s="91">
        <v>0</v>
      </c>
      <c r="K41" s="91">
        <v>0</v>
      </c>
    </row>
    <row r="42" spans="1:11" x14ac:dyDescent="0.2">
      <c r="A42" s="202" t="s">
        <v>255</v>
      </c>
      <c r="B42" s="203"/>
      <c r="C42" s="203"/>
      <c r="D42" s="203"/>
      <c r="E42" s="203"/>
      <c r="F42" s="203"/>
      <c r="G42" s="203"/>
      <c r="H42" s="203"/>
      <c r="I42" s="4">
        <v>33</v>
      </c>
      <c r="J42" s="10">
        <v>48969</v>
      </c>
      <c r="K42" s="10">
        <v>289406</v>
      </c>
    </row>
    <row r="43" spans="1:11" x14ac:dyDescent="0.2">
      <c r="A43" s="202" t="s">
        <v>256</v>
      </c>
      <c r="B43" s="203"/>
      <c r="C43" s="203"/>
      <c r="D43" s="203"/>
      <c r="E43" s="203"/>
      <c r="F43" s="203"/>
      <c r="G43" s="203"/>
      <c r="H43" s="203"/>
      <c r="I43" s="4">
        <v>34</v>
      </c>
      <c r="J43" s="10">
        <v>0</v>
      </c>
      <c r="K43" s="10">
        <v>0</v>
      </c>
    </row>
    <row r="44" spans="1:11" x14ac:dyDescent="0.2">
      <c r="A44" s="202" t="s">
        <v>257</v>
      </c>
      <c r="B44" s="203"/>
      <c r="C44" s="203"/>
      <c r="D44" s="203"/>
      <c r="E44" s="203"/>
      <c r="F44" s="203"/>
      <c r="G44" s="203"/>
      <c r="H44" s="203"/>
      <c r="I44" s="4">
        <v>35</v>
      </c>
      <c r="J44" s="10">
        <v>771882</v>
      </c>
      <c r="K44" s="10">
        <v>0</v>
      </c>
    </row>
    <row r="45" spans="1:11" x14ac:dyDescent="0.2">
      <c r="A45" s="205" t="s">
        <v>258</v>
      </c>
      <c r="B45" s="206"/>
      <c r="C45" s="206"/>
      <c r="D45" s="206"/>
      <c r="E45" s="206"/>
      <c r="F45" s="206"/>
      <c r="G45" s="206"/>
      <c r="H45" s="206"/>
      <c r="I45" s="4">
        <v>36</v>
      </c>
      <c r="J45" s="9">
        <f>SUM(J40:J44)</f>
        <v>74722882</v>
      </c>
      <c r="K45" s="9">
        <f>SUM(K40:K44)</f>
        <v>108865151</v>
      </c>
    </row>
    <row r="46" spans="1:11" x14ac:dyDescent="0.2">
      <c r="A46" s="205" t="s">
        <v>259</v>
      </c>
      <c r="B46" s="206"/>
      <c r="C46" s="206"/>
      <c r="D46" s="206"/>
      <c r="E46" s="206"/>
      <c r="F46" s="206"/>
      <c r="G46" s="206"/>
      <c r="H46" s="206"/>
      <c r="I46" s="4">
        <v>37</v>
      </c>
      <c r="J46" s="9">
        <f>IF(J39&gt;J45,J39-J45,0)</f>
        <v>0</v>
      </c>
      <c r="K46" s="9">
        <f>IF(K39&gt;K45,K39-K45,0)</f>
        <v>0</v>
      </c>
    </row>
    <row r="47" spans="1:11" x14ac:dyDescent="0.2">
      <c r="A47" s="205" t="s">
        <v>260</v>
      </c>
      <c r="B47" s="206"/>
      <c r="C47" s="206"/>
      <c r="D47" s="206"/>
      <c r="E47" s="206"/>
      <c r="F47" s="206"/>
      <c r="G47" s="206"/>
      <c r="H47" s="206"/>
      <c r="I47" s="4">
        <v>38</v>
      </c>
      <c r="J47" s="9">
        <f>IF(J45&gt;J39,J45-J39,0)</f>
        <v>51355813</v>
      </c>
      <c r="K47" s="9">
        <f>IF(K45&gt;K39,K45-K39,0)</f>
        <v>101138372</v>
      </c>
    </row>
    <row r="48" spans="1:11" x14ac:dyDescent="0.2">
      <c r="A48" s="202" t="s">
        <v>261</v>
      </c>
      <c r="B48" s="203"/>
      <c r="C48" s="203"/>
      <c r="D48" s="203"/>
      <c r="E48" s="203"/>
      <c r="F48" s="203"/>
      <c r="G48" s="203"/>
      <c r="H48" s="203"/>
      <c r="I48" s="4">
        <v>39</v>
      </c>
      <c r="J48" s="9">
        <f>IF(J20-J21+J33-J34+J46-J47&gt;0,J20-J21+J33-J34+J46-J47,0)</f>
        <v>0</v>
      </c>
      <c r="K48" s="9">
        <f>IF(K20-K21+K33-K34+K46-K47&gt;0,K20-K21+K33-K34+K46-K47,0)</f>
        <v>0</v>
      </c>
    </row>
    <row r="49" spans="1:11" x14ac:dyDescent="0.2">
      <c r="A49" s="202" t="s">
        <v>262</v>
      </c>
      <c r="B49" s="203"/>
      <c r="C49" s="203"/>
      <c r="D49" s="203"/>
      <c r="E49" s="203"/>
      <c r="F49" s="203"/>
      <c r="G49" s="203"/>
      <c r="H49" s="203"/>
      <c r="I49" s="4">
        <v>40</v>
      </c>
      <c r="J49" s="9">
        <f>IF(J21-J20+J34-J33+J47-J46&gt;0,J21-J20+J34-J33+J47-J46,0)</f>
        <v>87153025.193700016</v>
      </c>
      <c r="K49" s="9">
        <f>IF(K21-K20+K34-K33+K47-K46&gt;0,K21-K20+K34-K33+K47-K46,0)</f>
        <v>166275733</v>
      </c>
    </row>
    <row r="50" spans="1:11" x14ac:dyDescent="0.2">
      <c r="A50" s="202" t="s">
        <v>263</v>
      </c>
      <c r="B50" s="203"/>
      <c r="C50" s="203"/>
      <c r="D50" s="203"/>
      <c r="E50" s="203"/>
      <c r="F50" s="203"/>
      <c r="G50" s="203"/>
      <c r="H50" s="203"/>
      <c r="I50" s="4">
        <v>41</v>
      </c>
      <c r="J50" s="10">
        <v>337610862.79000002</v>
      </c>
      <c r="K50" s="10">
        <v>362082117</v>
      </c>
    </row>
    <row r="51" spans="1:11" x14ac:dyDescent="0.2">
      <c r="A51" s="202" t="s">
        <v>264</v>
      </c>
      <c r="B51" s="203"/>
      <c r="C51" s="203"/>
      <c r="D51" s="203"/>
      <c r="E51" s="203"/>
      <c r="F51" s="203"/>
      <c r="G51" s="203"/>
      <c r="H51" s="203"/>
      <c r="I51" s="4">
        <v>42</v>
      </c>
      <c r="J51" s="10">
        <v>0</v>
      </c>
      <c r="K51" s="10">
        <v>0</v>
      </c>
    </row>
    <row r="52" spans="1:11" x14ac:dyDescent="0.2">
      <c r="A52" s="202" t="s">
        <v>265</v>
      </c>
      <c r="B52" s="203"/>
      <c r="C52" s="203"/>
      <c r="D52" s="203"/>
      <c r="E52" s="203"/>
      <c r="F52" s="203"/>
      <c r="G52" s="203"/>
      <c r="H52" s="203"/>
      <c r="I52" s="4">
        <v>43</v>
      </c>
      <c r="J52" s="10">
        <v>87153025.193700016</v>
      </c>
      <c r="K52" s="10">
        <v>166275733</v>
      </c>
    </row>
    <row r="53" spans="1:11" x14ac:dyDescent="0.2">
      <c r="A53" s="221" t="s">
        <v>266</v>
      </c>
      <c r="B53" s="222"/>
      <c r="C53" s="222"/>
      <c r="D53" s="222"/>
      <c r="E53" s="222"/>
      <c r="F53" s="222"/>
      <c r="G53" s="222"/>
      <c r="H53" s="222"/>
      <c r="I53" s="7">
        <v>44</v>
      </c>
      <c r="J53" s="12">
        <f>J50+J51-J52</f>
        <v>250457837.59630001</v>
      </c>
      <c r="K53" s="12">
        <f>K50+K51-K52</f>
        <v>195806384</v>
      </c>
    </row>
  </sheetData>
  <mergeCells count="52">
    <mergeCell ref="A20:H20"/>
    <mergeCell ref="A11:H11"/>
    <mergeCell ref="A12:H12"/>
    <mergeCell ref="A9:H9"/>
    <mergeCell ref="A10:H10"/>
    <mergeCell ref="A18:H18"/>
    <mergeCell ref="A15:H15"/>
    <mergeCell ref="A16:H16"/>
    <mergeCell ref="A17:H17"/>
    <mergeCell ref="A4:K4"/>
    <mergeCell ref="A5:H5"/>
    <mergeCell ref="A1:K1"/>
    <mergeCell ref="A2:K2"/>
    <mergeCell ref="A19:H19"/>
    <mergeCell ref="A6:H6"/>
    <mergeCell ref="A7:K7"/>
    <mergeCell ref="A8:H8"/>
    <mergeCell ref="A13:H13"/>
    <mergeCell ref="A14:H14"/>
    <mergeCell ref="A29:H29"/>
    <mergeCell ref="A30:H30"/>
    <mergeCell ref="A31:H31"/>
    <mergeCell ref="A32:H32"/>
    <mergeCell ref="A21:H21"/>
    <mergeCell ref="A22:K22"/>
    <mergeCell ref="A23:H23"/>
    <mergeCell ref="A24:H24"/>
    <mergeCell ref="A25:H25"/>
    <mergeCell ref="A26:H26"/>
    <mergeCell ref="A27:H27"/>
    <mergeCell ref="A28:H28"/>
    <mergeCell ref="A33:H33"/>
    <mergeCell ref="A34:H34"/>
    <mergeCell ref="A41:H41"/>
    <mergeCell ref="A42:H42"/>
    <mergeCell ref="A45:H45"/>
    <mergeCell ref="A48:H48"/>
    <mergeCell ref="A47:H47"/>
    <mergeCell ref="A43:H43"/>
    <mergeCell ref="A44:H44"/>
    <mergeCell ref="A35:K35"/>
    <mergeCell ref="A36:H36"/>
    <mergeCell ref="A37:H37"/>
    <mergeCell ref="A38:H38"/>
    <mergeCell ref="A39:H39"/>
    <mergeCell ref="A40:H40"/>
    <mergeCell ref="A46:H46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L10:L13 J9:K13 J36:K38 J29:K31 J40:K44 J23:K27 J15:K18 J50:K50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4:K14 J28:K28 J45:K49 J53:K53 J32:K34 J19:K21 J39:K39">
      <formula1>0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scale="92" orientation="portrait" r:id="rId1"/>
  <headerFooter alignWithMargins="0"/>
  <ignoredErrors>
    <ignoredError sqref="J6:K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27"/>
  <sheetViews>
    <sheetView showGridLines="0" zoomScale="110" zoomScaleNormal="110" zoomScaleSheetLayoutView="100" workbookViewId="0">
      <selection activeCell="A3" sqref="A3"/>
    </sheetView>
  </sheetViews>
  <sheetFormatPr defaultRowHeight="12.75" x14ac:dyDescent="0.2"/>
  <cols>
    <col min="1" max="3" width="9.140625" style="71"/>
    <col min="4" max="4" width="5.42578125" style="71" customWidth="1"/>
    <col min="5" max="5" width="10.140625" style="71" bestFit="1" customWidth="1"/>
    <col min="6" max="6" width="5.28515625" style="71" customWidth="1"/>
    <col min="7" max="7" width="11.42578125" style="71" customWidth="1"/>
    <col min="8" max="8" width="1.42578125" style="71" customWidth="1"/>
    <col min="9" max="9" width="6" style="71" customWidth="1"/>
    <col min="10" max="10" width="10.85546875" style="71" bestFit="1" customWidth="1"/>
    <col min="11" max="11" width="11" style="71" bestFit="1" customWidth="1"/>
    <col min="12" max="12" width="11.28515625" style="87" bestFit="1" customWidth="1"/>
    <col min="13" max="13" width="9.85546875" style="113" bestFit="1" customWidth="1"/>
    <col min="14" max="16384" width="9.140625" style="71"/>
  </cols>
  <sheetData>
    <row r="1" spans="1:13" ht="15" customHeight="1" x14ac:dyDescent="0.2">
      <c r="A1" s="288" t="s">
        <v>267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114"/>
    </row>
    <row r="2" spans="1:13" x14ac:dyDescent="0.2">
      <c r="A2" s="296" t="s">
        <v>326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115"/>
    </row>
    <row r="3" spans="1:13" ht="7.5" customHeight="1" x14ac:dyDescent="0.2">
      <c r="A3" s="69"/>
      <c r="B3" s="70"/>
      <c r="C3" s="86"/>
      <c r="D3" s="98"/>
      <c r="E3" s="99"/>
      <c r="F3" s="86"/>
      <c r="G3" s="99"/>
      <c r="H3" s="100"/>
      <c r="I3" s="70"/>
      <c r="J3" s="70"/>
      <c r="K3" s="70"/>
      <c r="L3" s="115"/>
    </row>
    <row r="4" spans="1:13" customFormat="1" ht="14.25" customHeight="1" x14ac:dyDescent="0.2">
      <c r="A4" s="235" t="s">
        <v>303</v>
      </c>
      <c r="B4" s="236"/>
      <c r="C4" s="236"/>
      <c r="D4" s="236"/>
      <c r="E4" s="236"/>
      <c r="F4" s="236"/>
      <c r="G4" s="236"/>
      <c r="H4" s="236"/>
      <c r="I4" s="236"/>
      <c r="J4" s="236"/>
      <c r="K4" s="237"/>
      <c r="L4" s="87"/>
      <c r="M4" s="113"/>
    </row>
    <row r="5" spans="1:13" ht="31.5" customHeight="1" thickBot="1" x14ac:dyDescent="0.25">
      <c r="A5" s="294" t="s">
        <v>51</v>
      </c>
      <c r="B5" s="294"/>
      <c r="C5" s="294"/>
      <c r="D5" s="294"/>
      <c r="E5" s="294"/>
      <c r="F5" s="294"/>
      <c r="G5" s="294"/>
      <c r="H5" s="294"/>
      <c r="I5" s="72" t="s">
        <v>52</v>
      </c>
      <c r="J5" s="82" t="s">
        <v>159</v>
      </c>
      <c r="K5" s="82" t="s">
        <v>160</v>
      </c>
    </row>
    <row r="6" spans="1:13" x14ac:dyDescent="0.2">
      <c r="A6" s="295">
        <v>1</v>
      </c>
      <c r="B6" s="295"/>
      <c r="C6" s="295"/>
      <c r="D6" s="295"/>
      <c r="E6" s="295"/>
      <c r="F6" s="295"/>
      <c r="G6" s="295"/>
      <c r="H6" s="295"/>
      <c r="I6" s="73">
        <v>2</v>
      </c>
      <c r="J6" s="68" t="s">
        <v>3</v>
      </c>
      <c r="K6" s="68" t="s">
        <v>4</v>
      </c>
    </row>
    <row r="7" spans="1:13" x14ac:dyDescent="0.2">
      <c r="A7" s="280" t="s">
        <v>268</v>
      </c>
      <c r="B7" s="281"/>
      <c r="C7" s="281"/>
      <c r="D7" s="281"/>
      <c r="E7" s="281"/>
      <c r="F7" s="281"/>
      <c r="G7" s="281"/>
      <c r="H7" s="281"/>
      <c r="I7" s="74">
        <v>1</v>
      </c>
      <c r="J7" s="8">
        <f>'Balance sheet'!J71</f>
        <v>1566400660</v>
      </c>
      <c r="K7" s="8">
        <f>'Balance sheet'!K71</f>
        <v>1566400660</v>
      </c>
    </row>
    <row r="8" spans="1:13" x14ac:dyDescent="0.2">
      <c r="A8" s="280" t="s">
        <v>269</v>
      </c>
      <c r="B8" s="281"/>
      <c r="C8" s="281"/>
      <c r="D8" s="281"/>
      <c r="E8" s="281"/>
      <c r="F8" s="281"/>
      <c r="G8" s="281"/>
      <c r="H8" s="281"/>
      <c r="I8" s="74">
        <v>2</v>
      </c>
      <c r="J8" s="10">
        <f>'Balance sheet'!J72</f>
        <v>184048880</v>
      </c>
      <c r="K8" s="10">
        <f>'Balance sheet'!K72</f>
        <v>184048880</v>
      </c>
    </row>
    <row r="9" spans="1:13" x14ac:dyDescent="0.2">
      <c r="A9" s="280" t="s">
        <v>270</v>
      </c>
      <c r="B9" s="281"/>
      <c r="C9" s="281"/>
      <c r="D9" s="281"/>
      <c r="E9" s="281"/>
      <c r="F9" s="281"/>
      <c r="G9" s="281"/>
      <c r="H9" s="281"/>
      <c r="I9" s="74">
        <v>3</v>
      </c>
      <c r="J9" s="10">
        <f>'Balance sheet'!J73</f>
        <v>706359333.81299734</v>
      </c>
      <c r="K9" s="10">
        <f>'Balance sheet'!K73</f>
        <v>698286890.57199728</v>
      </c>
    </row>
    <row r="10" spans="1:13" x14ac:dyDescent="0.2">
      <c r="A10" s="280" t="s">
        <v>271</v>
      </c>
      <c r="B10" s="281"/>
      <c r="C10" s="281"/>
      <c r="D10" s="281"/>
      <c r="E10" s="281"/>
      <c r="F10" s="281"/>
      <c r="G10" s="281"/>
      <c r="H10" s="281"/>
      <c r="I10" s="74">
        <v>4</v>
      </c>
      <c r="J10" s="10">
        <f>'Balance sheet'!J80</f>
        <v>385053139</v>
      </c>
      <c r="K10" s="10">
        <f>'Balance sheet'!K80</f>
        <v>403302995.79763061</v>
      </c>
    </row>
    <row r="11" spans="1:13" x14ac:dyDescent="0.2">
      <c r="A11" s="280" t="s">
        <v>272</v>
      </c>
      <c r="B11" s="281"/>
      <c r="C11" s="281"/>
      <c r="D11" s="281"/>
      <c r="E11" s="281"/>
      <c r="F11" s="281"/>
      <c r="G11" s="281"/>
      <c r="H11" s="281"/>
      <c r="I11" s="74">
        <v>5</v>
      </c>
      <c r="J11" s="10">
        <f>'Balance sheet'!J84</f>
        <v>18249535.536631584</v>
      </c>
      <c r="K11" s="10">
        <f>'Balance sheet'!K84</f>
        <v>69807343.510063052</v>
      </c>
    </row>
    <row r="12" spans="1:13" x14ac:dyDescent="0.2">
      <c r="A12" s="280" t="s">
        <v>273</v>
      </c>
      <c r="B12" s="281"/>
      <c r="C12" s="281"/>
      <c r="D12" s="281"/>
      <c r="E12" s="281"/>
      <c r="F12" s="281"/>
      <c r="G12" s="281"/>
      <c r="H12" s="281"/>
      <c r="I12" s="74">
        <v>6</v>
      </c>
      <c r="J12" s="10">
        <v>0</v>
      </c>
      <c r="K12" s="10">
        <v>0</v>
      </c>
    </row>
    <row r="13" spans="1:13" x14ac:dyDescent="0.2">
      <c r="A13" s="280" t="s">
        <v>274</v>
      </c>
      <c r="B13" s="281"/>
      <c r="C13" s="281"/>
      <c r="D13" s="281"/>
      <c r="E13" s="281"/>
      <c r="F13" s="281"/>
      <c r="G13" s="281"/>
      <c r="H13" s="281"/>
      <c r="I13" s="74">
        <v>7</v>
      </c>
      <c r="J13" s="10">
        <v>0</v>
      </c>
      <c r="K13" s="10">
        <v>0</v>
      </c>
    </row>
    <row r="14" spans="1:13" x14ac:dyDescent="0.2">
      <c r="A14" s="280" t="s">
        <v>275</v>
      </c>
      <c r="B14" s="281"/>
      <c r="C14" s="281"/>
      <c r="D14" s="281"/>
      <c r="E14" s="281"/>
      <c r="F14" s="281"/>
      <c r="G14" s="281"/>
      <c r="H14" s="281"/>
      <c r="I14" s="74">
        <v>8</v>
      </c>
      <c r="J14" s="10">
        <v>0</v>
      </c>
      <c r="K14" s="10">
        <v>0</v>
      </c>
    </row>
    <row r="15" spans="1:13" x14ac:dyDescent="0.2">
      <c r="A15" s="280" t="s">
        <v>276</v>
      </c>
      <c r="B15" s="281"/>
      <c r="C15" s="281"/>
      <c r="D15" s="281"/>
      <c r="E15" s="281"/>
      <c r="F15" s="281"/>
      <c r="G15" s="281"/>
      <c r="H15" s="281"/>
      <c r="I15" s="74">
        <v>9</v>
      </c>
      <c r="J15" s="10">
        <f>'Balance sheet'!J86</f>
        <v>36671291</v>
      </c>
      <c r="K15" s="10">
        <f>'Balance sheet'!K86</f>
        <v>37873992</v>
      </c>
    </row>
    <row r="16" spans="1:13" x14ac:dyDescent="0.2">
      <c r="A16" s="286" t="s">
        <v>277</v>
      </c>
      <c r="B16" s="287"/>
      <c r="C16" s="287"/>
      <c r="D16" s="287"/>
      <c r="E16" s="287"/>
      <c r="F16" s="287"/>
      <c r="G16" s="287"/>
      <c r="H16" s="287"/>
      <c r="I16" s="74">
        <v>10</v>
      </c>
      <c r="J16" s="9">
        <f>SUM(J7:J15)</f>
        <v>2896782839.3496289</v>
      </c>
      <c r="K16" s="9">
        <f>SUM(K7:K15)</f>
        <v>2959720761.8796911</v>
      </c>
      <c r="M16" s="87"/>
    </row>
    <row r="17" spans="1:13" x14ac:dyDescent="0.2">
      <c r="A17" s="280" t="s">
        <v>278</v>
      </c>
      <c r="B17" s="281"/>
      <c r="C17" s="281"/>
      <c r="D17" s="281"/>
      <c r="E17" s="281"/>
      <c r="F17" s="281"/>
      <c r="G17" s="281"/>
      <c r="H17" s="281"/>
      <c r="I17" s="74">
        <v>11</v>
      </c>
      <c r="J17" s="10">
        <v>3152104</v>
      </c>
      <c r="K17" s="10">
        <f>'P&amp;L account'!L58</f>
        <v>-7899801.4699999904</v>
      </c>
    </row>
    <row r="18" spans="1:13" x14ac:dyDescent="0.2">
      <c r="A18" s="280" t="s">
        <v>279</v>
      </c>
      <c r="B18" s="281"/>
      <c r="C18" s="281"/>
      <c r="D18" s="281"/>
      <c r="E18" s="281"/>
      <c r="F18" s="281"/>
      <c r="G18" s="281"/>
      <c r="H18" s="281"/>
      <c r="I18" s="74">
        <v>12</v>
      </c>
      <c r="J18" s="10">
        <v>0</v>
      </c>
      <c r="K18" s="10">
        <v>0</v>
      </c>
    </row>
    <row r="19" spans="1:13" x14ac:dyDescent="0.2">
      <c r="A19" s="280" t="s">
        <v>280</v>
      </c>
      <c r="B19" s="281"/>
      <c r="C19" s="281"/>
      <c r="D19" s="281"/>
      <c r="E19" s="281"/>
      <c r="F19" s="281"/>
      <c r="G19" s="281"/>
      <c r="H19" s="281"/>
      <c r="I19" s="74">
        <v>13</v>
      </c>
      <c r="J19" s="10">
        <v>0</v>
      </c>
      <c r="K19" s="10">
        <v>0</v>
      </c>
    </row>
    <row r="20" spans="1:13" x14ac:dyDescent="0.2">
      <c r="A20" s="280" t="s">
        <v>281</v>
      </c>
      <c r="B20" s="281"/>
      <c r="C20" s="281"/>
      <c r="D20" s="281"/>
      <c r="E20" s="281"/>
      <c r="F20" s="281"/>
      <c r="G20" s="281"/>
      <c r="H20" s="281"/>
      <c r="I20" s="74">
        <v>14</v>
      </c>
      <c r="J20" s="10">
        <v>0</v>
      </c>
      <c r="K20" s="10">
        <v>0</v>
      </c>
    </row>
    <row r="21" spans="1:13" x14ac:dyDescent="0.2">
      <c r="A21" s="280" t="s">
        <v>282</v>
      </c>
      <c r="B21" s="281"/>
      <c r="C21" s="281"/>
      <c r="D21" s="281"/>
      <c r="E21" s="281"/>
      <c r="F21" s="281"/>
      <c r="G21" s="281"/>
      <c r="H21" s="281"/>
      <c r="I21" s="74">
        <v>15</v>
      </c>
      <c r="J21" s="10">
        <v>0</v>
      </c>
      <c r="K21" s="10">
        <v>0</v>
      </c>
    </row>
    <row r="22" spans="1:13" x14ac:dyDescent="0.2">
      <c r="A22" s="280" t="s">
        <v>283</v>
      </c>
      <c r="B22" s="281"/>
      <c r="C22" s="281"/>
      <c r="D22" s="281"/>
      <c r="E22" s="281"/>
      <c r="F22" s="281"/>
      <c r="G22" s="281"/>
      <c r="H22" s="281"/>
      <c r="I22" s="74">
        <v>16</v>
      </c>
      <c r="J22" s="10">
        <v>-32763652</v>
      </c>
      <c r="K22" s="10">
        <v>70837724.000062183</v>
      </c>
      <c r="M22" s="87"/>
    </row>
    <row r="23" spans="1:13" x14ac:dyDescent="0.2">
      <c r="A23" s="286" t="s">
        <v>284</v>
      </c>
      <c r="B23" s="287"/>
      <c r="C23" s="287"/>
      <c r="D23" s="287"/>
      <c r="E23" s="287"/>
      <c r="F23" s="287"/>
      <c r="G23" s="287"/>
      <c r="H23" s="287"/>
      <c r="I23" s="74">
        <v>17</v>
      </c>
      <c r="J23" s="12">
        <f>SUM(J17:J22)</f>
        <v>-29611548</v>
      </c>
      <c r="K23" s="12">
        <f>SUM(K17:K22)</f>
        <v>62937922.530062191</v>
      </c>
    </row>
    <row r="24" spans="1:13" x14ac:dyDescent="0.2">
      <c r="A24" s="290"/>
      <c r="B24" s="291"/>
      <c r="C24" s="291"/>
      <c r="D24" s="291"/>
      <c r="E24" s="291"/>
      <c r="F24" s="291"/>
      <c r="G24" s="291"/>
      <c r="H24" s="291"/>
      <c r="I24" s="292"/>
      <c r="J24" s="292"/>
      <c r="K24" s="293"/>
    </row>
    <row r="25" spans="1:13" x14ac:dyDescent="0.2">
      <c r="A25" s="282" t="s">
        <v>285</v>
      </c>
      <c r="B25" s="283"/>
      <c r="C25" s="283"/>
      <c r="D25" s="283"/>
      <c r="E25" s="283"/>
      <c r="F25" s="283"/>
      <c r="G25" s="283"/>
      <c r="H25" s="283"/>
      <c r="I25" s="75">
        <v>18</v>
      </c>
      <c r="J25" s="105">
        <f>J23-J26</f>
        <v>-34762839</v>
      </c>
      <c r="K25" s="8">
        <f>K23-K26</f>
        <v>61735221.530062191</v>
      </c>
    </row>
    <row r="26" spans="1:13" ht="17.25" customHeight="1" x14ac:dyDescent="0.2">
      <c r="A26" s="284" t="s">
        <v>286</v>
      </c>
      <c r="B26" s="285"/>
      <c r="C26" s="285"/>
      <c r="D26" s="285"/>
      <c r="E26" s="285"/>
      <c r="F26" s="285"/>
      <c r="G26" s="285"/>
      <c r="H26" s="285"/>
      <c r="I26" s="76">
        <v>19</v>
      </c>
      <c r="J26" s="12">
        <v>5151291</v>
      </c>
      <c r="K26" s="12">
        <f>'P&amp;L account'!L72</f>
        <v>1202701</v>
      </c>
    </row>
    <row r="27" spans="1:13" ht="30" customHeight="1" x14ac:dyDescent="0.2">
      <c r="A27" s="278"/>
      <c r="B27" s="279"/>
      <c r="C27" s="279"/>
      <c r="D27" s="279"/>
      <c r="E27" s="279"/>
      <c r="F27" s="279"/>
      <c r="G27" s="279"/>
      <c r="H27" s="279"/>
      <c r="I27" s="279"/>
      <c r="J27" s="279"/>
      <c r="K27" s="279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5:H5"/>
    <mergeCell ref="A6:H6"/>
    <mergeCell ref="A13:H13"/>
    <mergeCell ref="A11:H11"/>
    <mergeCell ref="A7:H7"/>
    <mergeCell ref="A2:K2"/>
    <mergeCell ref="A8:H8"/>
    <mergeCell ref="A4:K4"/>
    <mergeCell ref="A27:K27"/>
    <mergeCell ref="A12:H12"/>
    <mergeCell ref="A25:H25"/>
    <mergeCell ref="A26:H26"/>
    <mergeCell ref="A19:H19"/>
    <mergeCell ref="A14:H14"/>
    <mergeCell ref="A15:H15"/>
    <mergeCell ref="A16:H16"/>
    <mergeCell ref="A20:H20"/>
  </mergeCells>
  <phoneticPr fontId="3" type="noConversion"/>
  <conditionalFormatting sqref="G3">
    <cfRule type="cellIs" dxfId="1" priority="2" stopIfTrue="1" operator="lessThan">
      <formula>#REF!</formula>
    </cfRule>
  </conditionalFormatting>
  <conditionalFormatting sqref="G4">
    <cfRule type="cellIs" dxfId="0" priority="1" stopIfTrue="1" operator="lessThan">
      <formula>#REF!</formula>
    </cfRule>
  </conditionalFormatting>
  <dataValidations disablePrompts="1"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8:K21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3 G3">
      <formula1>39448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  <ignoredErrors>
    <ignoredError sqref="J6:K6" numberStoredAsText="1"/>
    <ignoredError sqref="J15:K15 J25:K25" unlockedFormula="1"/>
    <ignoredError sqref="J7:K7 J8:K8 J9:K9 J10:K10 J11:K11" numberStoredAsText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J23"/>
  <sheetViews>
    <sheetView showGridLines="0" zoomScale="110" zoomScaleNormal="110" zoomScaleSheetLayoutView="100" workbookViewId="0">
      <selection activeCell="A5" sqref="A5"/>
    </sheetView>
  </sheetViews>
  <sheetFormatPr defaultRowHeight="12.75" x14ac:dyDescent="0.2"/>
  <cols>
    <col min="1" max="1" width="101.140625" style="71" customWidth="1"/>
    <col min="2" max="16384" width="9.140625" style="71"/>
  </cols>
  <sheetData>
    <row r="1" spans="1:10" x14ac:dyDescent="0.2">
      <c r="A1" s="121"/>
      <c r="B1" s="122"/>
      <c r="C1" s="122"/>
      <c r="D1" s="122"/>
      <c r="E1" s="122"/>
      <c r="F1" s="122"/>
      <c r="G1" s="122"/>
      <c r="H1" s="122"/>
      <c r="I1" s="122"/>
      <c r="J1" s="122"/>
    </row>
    <row r="2" spans="1:10" ht="15.75" x14ac:dyDescent="0.25">
      <c r="A2" s="128" t="s">
        <v>302</v>
      </c>
      <c r="B2" s="124"/>
      <c r="C2" s="124"/>
      <c r="D2" s="124"/>
      <c r="E2" s="124"/>
      <c r="F2" s="124"/>
      <c r="G2" s="124"/>
      <c r="H2" s="124"/>
      <c r="I2" s="124"/>
      <c r="J2" s="124"/>
    </row>
    <row r="3" spans="1:10" x14ac:dyDescent="0.2">
      <c r="A3" s="123"/>
      <c r="B3" s="124"/>
      <c r="C3" s="124"/>
      <c r="D3" s="124"/>
      <c r="E3" s="124"/>
      <c r="F3" s="124"/>
      <c r="G3" s="124"/>
      <c r="H3" s="124"/>
      <c r="I3" s="124"/>
      <c r="J3" s="124"/>
    </row>
    <row r="4" spans="1:10" ht="115.5" customHeight="1" x14ac:dyDescent="0.2">
      <c r="A4" s="129" t="s">
        <v>317</v>
      </c>
      <c r="B4" s="122"/>
      <c r="C4" s="122"/>
      <c r="D4" s="122"/>
      <c r="E4" s="122"/>
      <c r="F4" s="122"/>
      <c r="G4" s="122"/>
      <c r="H4" s="122"/>
      <c r="I4" s="122"/>
      <c r="J4" s="122"/>
    </row>
    <row r="5" spans="1:10" ht="12.75" customHeight="1" x14ac:dyDescent="0.2">
      <c r="A5" s="118"/>
      <c r="B5" s="117"/>
      <c r="C5" s="117"/>
      <c r="D5" s="117"/>
      <c r="E5" s="117"/>
      <c r="F5" s="117"/>
      <c r="G5" s="117"/>
      <c r="H5" s="117"/>
      <c r="I5" s="117"/>
      <c r="J5" s="117"/>
    </row>
    <row r="6" spans="1:10" x14ac:dyDescent="0.2">
      <c r="A6" s="297"/>
      <c r="B6" s="297"/>
      <c r="C6" s="297"/>
      <c r="D6" s="297"/>
      <c r="E6" s="297"/>
      <c r="F6" s="297"/>
      <c r="G6" s="297"/>
      <c r="H6" s="297"/>
      <c r="I6" s="297"/>
      <c r="J6" s="297"/>
    </row>
    <row r="7" spans="1:10" x14ac:dyDescent="0.2">
      <c r="A7" s="125"/>
      <c r="B7" s="125"/>
      <c r="C7" s="125"/>
      <c r="D7" s="125"/>
      <c r="E7" s="125"/>
      <c r="F7" s="125"/>
      <c r="G7" s="125"/>
      <c r="H7" s="125"/>
      <c r="I7" s="125"/>
      <c r="J7" s="125"/>
    </row>
    <row r="8" spans="1:10" x14ac:dyDescent="0.2">
      <c r="A8" s="125"/>
      <c r="B8" s="125"/>
      <c r="C8" s="125"/>
      <c r="D8" s="125"/>
      <c r="E8" s="125"/>
      <c r="F8" s="125"/>
      <c r="G8" s="125"/>
      <c r="H8" s="125"/>
      <c r="I8" s="125"/>
      <c r="J8" s="125"/>
    </row>
    <row r="9" spans="1:10" x14ac:dyDescent="0.2">
      <c r="A9" s="125"/>
      <c r="B9" s="125"/>
      <c r="C9" s="125"/>
      <c r="D9" s="125"/>
      <c r="E9" s="125"/>
      <c r="F9" s="125"/>
      <c r="G9" s="125"/>
      <c r="H9" s="125"/>
      <c r="I9" s="125"/>
      <c r="J9" s="125"/>
    </row>
    <row r="10" spans="1:10" x14ac:dyDescent="0.2">
      <c r="A10" s="125"/>
      <c r="B10" s="125"/>
      <c r="C10" s="125"/>
      <c r="D10" s="125"/>
      <c r="E10" s="125"/>
      <c r="F10" s="125"/>
      <c r="G10" s="125"/>
      <c r="H10" s="125"/>
      <c r="I10" s="125"/>
      <c r="J10" s="125"/>
    </row>
    <row r="11" spans="1:10" x14ac:dyDescent="0.2">
      <c r="A11" s="125"/>
      <c r="B11" s="125"/>
      <c r="C11" s="125"/>
      <c r="D11" s="125"/>
      <c r="E11" s="125"/>
      <c r="F11" s="125"/>
      <c r="G11" s="125"/>
      <c r="H11" s="125"/>
      <c r="I11" s="125"/>
      <c r="J11" s="125"/>
    </row>
    <row r="12" spans="1:10" x14ac:dyDescent="0.2">
      <c r="A12" s="125"/>
      <c r="B12" s="125"/>
      <c r="C12" s="125"/>
      <c r="D12" s="125"/>
      <c r="E12" s="125"/>
      <c r="F12" s="125"/>
      <c r="G12" s="125"/>
      <c r="H12" s="125"/>
      <c r="I12" s="125"/>
      <c r="J12" s="125"/>
    </row>
    <row r="13" spans="1:10" x14ac:dyDescent="0.2">
      <c r="A13" s="125"/>
      <c r="B13" s="125"/>
      <c r="C13" s="125"/>
      <c r="D13" s="125"/>
      <c r="E13" s="125"/>
      <c r="F13" s="125"/>
      <c r="G13" s="125"/>
      <c r="H13" s="125"/>
      <c r="I13" s="125"/>
      <c r="J13" s="125"/>
    </row>
    <row r="14" spans="1:10" ht="18.75" customHeight="1" x14ac:dyDescent="0.2">
      <c r="A14" s="125"/>
      <c r="B14" s="125"/>
      <c r="C14" s="125"/>
      <c r="D14" s="125"/>
      <c r="E14" s="125"/>
      <c r="F14" s="125"/>
      <c r="G14" s="125"/>
      <c r="H14" s="125"/>
      <c r="I14" s="125"/>
      <c r="J14" s="125"/>
    </row>
    <row r="15" spans="1:10" x14ac:dyDescent="0.2">
      <c r="A15" s="125"/>
      <c r="B15" s="125"/>
      <c r="C15" s="125"/>
      <c r="D15" s="125"/>
      <c r="E15" s="125"/>
      <c r="F15" s="125"/>
      <c r="G15" s="125"/>
      <c r="H15" s="125"/>
      <c r="I15" s="125"/>
      <c r="J15" s="125"/>
    </row>
    <row r="16" spans="1:10" x14ac:dyDescent="0.2">
      <c r="A16" s="125"/>
      <c r="B16" s="125"/>
      <c r="C16" s="125"/>
      <c r="D16" s="125"/>
      <c r="E16" s="125"/>
      <c r="F16" s="125"/>
      <c r="G16" s="125"/>
      <c r="H16" s="125"/>
      <c r="I16" s="125"/>
      <c r="J16" s="125"/>
    </row>
    <row r="17" spans="1:10" x14ac:dyDescent="0.2">
      <c r="A17" s="125"/>
      <c r="B17" s="125"/>
      <c r="C17" s="125"/>
      <c r="D17" s="125"/>
      <c r="E17" s="125"/>
      <c r="F17" s="125"/>
      <c r="G17" s="125"/>
      <c r="H17" s="125"/>
      <c r="I17" s="125"/>
      <c r="J17" s="125"/>
    </row>
    <row r="18" spans="1:10" x14ac:dyDescent="0.2">
      <c r="A18" s="125"/>
      <c r="B18" s="125"/>
      <c r="C18" s="125"/>
      <c r="D18" s="125"/>
      <c r="E18" s="125"/>
      <c r="F18" s="125"/>
      <c r="G18" s="125"/>
      <c r="H18" s="125"/>
      <c r="I18" s="125"/>
      <c r="J18" s="125"/>
    </row>
    <row r="19" spans="1:10" ht="6.75" customHeight="1" x14ac:dyDescent="0.2">
      <c r="A19" s="125"/>
      <c r="B19" s="125"/>
      <c r="C19" s="125"/>
      <c r="D19" s="125"/>
      <c r="E19" s="125"/>
      <c r="F19" s="125"/>
      <c r="G19" s="125"/>
      <c r="H19" s="125"/>
      <c r="I19" s="125"/>
      <c r="J19" s="125"/>
    </row>
    <row r="20" spans="1:10" ht="7.5" customHeight="1" x14ac:dyDescent="0.2">
      <c r="A20" s="125"/>
      <c r="B20" s="125"/>
      <c r="C20" s="125"/>
      <c r="D20" s="125"/>
      <c r="E20" s="125"/>
      <c r="F20" s="125"/>
      <c r="G20" s="125"/>
      <c r="H20" s="125"/>
      <c r="I20" s="125"/>
      <c r="J20" s="125"/>
    </row>
    <row r="21" spans="1:10" x14ac:dyDescent="0.2">
      <c r="A21" s="125"/>
      <c r="B21" s="125"/>
      <c r="C21" s="125"/>
      <c r="D21" s="125"/>
      <c r="E21" s="125"/>
      <c r="F21" s="125"/>
      <c r="G21" s="125"/>
      <c r="H21" s="125"/>
      <c r="I21" s="126"/>
      <c r="J21" s="125"/>
    </row>
    <row r="22" spans="1:10" x14ac:dyDescent="0.2">
      <c r="A22" s="125"/>
      <c r="B22" s="125"/>
      <c r="C22" s="125"/>
      <c r="D22" s="125"/>
      <c r="E22" s="125"/>
      <c r="F22" s="125"/>
      <c r="G22" s="125"/>
      <c r="H22" s="125"/>
      <c r="I22" s="125"/>
      <c r="J22" s="125"/>
    </row>
    <row r="23" spans="1:10" x14ac:dyDescent="0.2">
      <c r="A23" s="125"/>
      <c r="B23" s="125"/>
      <c r="C23" s="125"/>
      <c r="D23" s="125"/>
      <c r="E23" s="125"/>
      <c r="F23" s="125"/>
      <c r="G23" s="125"/>
      <c r="H23" s="125"/>
      <c r="I23" s="125"/>
      <c r="J23" s="125"/>
    </row>
  </sheetData>
  <mergeCells count="1">
    <mergeCell ref="A6:J6"/>
  </mergeCells>
  <phoneticPr fontId="3" type="noConversion"/>
  <pageMargins left="0.74803149606299213" right="0.55118110236220474" top="0.59055118110236227" bottom="0.98425196850393704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General data</vt:lpstr>
      <vt:lpstr>Balance sheet</vt:lpstr>
      <vt:lpstr>P&amp;L account</vt:lpstr>
      <vt:lpstr>Cash flow</vt:lpstr>
      <vt:lpstr>ce</vt:lpstr>
      <vt:lpstr>Notes</vt:lpstr>
      <vt:lpstr>'Balance sheet'!Print_Area</vt:lpstr>
      <vt:lpstr>'Cash flow'!Print_Area</vt:lpstr>
      <vt:lpstr>'General data'!Print_Area</vt:lpstr>
      <vt:lpstr>Notes!Print_Area</vt:lpstr>
      <vt:lpstr>'P&amp;L account'!Print_Area</vt:lpstr>
      <vt:lpstr>'Balance sheet'!Print_Titles</vt:lpstr>
    </vt:vector>
  </TitlesOfParts>
  <Company>HANFA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2018-04-24T10:55:55Z</cp:lastPrinted>
  <dcterms:created xsi:type="dcterms:W3CDTF">2008-10-17T11:51:54Z</dcterms:created>
  <dcterms:modified xsi:type="dcterms:W3CDTF">2018-04-24T10:55:58Z</dcterms:modified>
</cp:coreProperties>
</file>