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orion\Odnosi s investitorima\Dokumenti\Financijska izvješća\TFI-POD\2011\"/>
    </mc:Choice>
  </mc:AlternateContent>
  <bookViews>
    <workbookView xWindow="0" yWindow="0" windowWidth="21600" windowHeight="9735"/>
  </bookViews>
  <sheets>
    <sheet name="General data" sheetId="15" r:id="rId1"/>
    <sheet name="Balance sheet" sheetId="19" r:id="rId2"/>
    <sheet name="P&amp;L account " sheetId="18" r:id="rId3"/>
    <sheet name="Cash flow" sheetId="20" r:id="rId4"/>
    <sheet name="NT_D" sheetId="21" r:id="rId5"/>
    <sheet name="Changes in equity" sheetId="17" r:id="rId6"/>
    <sheet name="Notes" sheetId="22" r:id="rId7"/>
  </sheets>
  <definedNames>
    <definedName name="_xlnm.Print_Area" localSheetId="5">'Changes in equity'!$A$1:$K$25</definedName>
    <definedName name="_xlnm.Print_Area" localSheetId="0">'General data'!$A$1:$I$63</definedName>
    <definedName name="_xlnm.Print_Area" localSheetId="6">Notes!$A$1:$J$16</definedName>
    <definedName name="_xlnm.Print_Titles" localSheetId="1">'Balance sheet'!$4:$5</definedName>
  </definedNames>
  <calcPr calcId="152511" fullCalcOnLoad="1"/>
</workbook>
</file>

<file path=xl/calcChain.xml><?xml version="1.0" encoding="utf-8"?>
<calcChain xmlns="http://schemas.openxmlformats.org/spreadsheetml/2006/main">
  <c r="K18" i="20" l="1"/>
  <c r="K20" i="20" s="1"/>
  <c r="J18" i="20"/>
  <c r="K13" i="20"/>
  <c r="K19" i="20" s="1"/>
  <c r="K47" i="20" s="1"/>
  <c r="J13" i="20"/>
  <c r="J19" i="20"/>
  <c r="K21" i="17"/>
  <c r="J21" i="17"/>
  <c r="K14" i="17"/>
  <c r="J14" i="17"/>
  <c r="K52" i="20"/>
  <c r="J52" i="20"/>
  <c r="K44" i="20"/>
  <c r="K46" i="20"/>
  <c r="J44" i="20"/>
  <c r="J46" i="20" s="1"/>
  <c r="K38" i="20"/>
  <c r="K45" i="20"/>
  <c r="J38" i="20"/>
  <c r="J45" i="20" s="1"/>
  <c r="K31" i="20"/>
  <c r="K33" i="20"/>
  <c r="J31" i="20"/>
  <c r="J33" i="20" s="1"/>
  <c r="K27" i="20"/>
  <c r="K32" i="20"/>
  <c r="J27" i="20"/>
  <c r="J32" i="20" s="1"/>
  <c r="M70" i="18"/>
  <c r="L70" i="18"/>
  <c r="M57" i="18"/>
  <c r="M66" i="18" s="1"/>
  <c r="L57" i="18"/>
  <c r="L66" i="18"/>
  <c r="K57" i="18"/>
  <c r="K66" i="18" s="1"/>
  <c r="J57" i="18"/>
  <c r="J66" i="18"/>
  <c r="M53" i="18"/>
  <c r="L53" i="18"/>
  <c r="L35" i="18"/>
  <c r="L33" i="18" s="1"/>
  <c r="L43" i="18" s="1"/>
  <c r="M33" i="18"/>
  <c r="K33" i="18"/>
  <c r="J33" i="18"/>
  <c r="M27" i="18"/>
  <c r="L27" i="18"/>
  <c r="K27" i="18"/>
  <c r="J27" i="18"/>
  <c r="M26" i="18"/>
  <c r="L26" i="18"/>
  <c r="M22" i="18"/>
  <c r="L22" i="18"/>
  <c r="K22" i="18"/>
  <c r="J22" i="18"/>
  <c r="M16" i="18"/>
  <c r="L16" i="18"/>
  <c r="K16" i="18"/>
  <c r="J16" i="18"/>
  <c r="J10" i="18" s="1"/>
  <c r="J43" i="18" s="1"/>
  <c r="M12" i="18"/>
  <c r="M10" i="18" s="1"/>
  <c r="M43" i="18" s="1"/>
  <c r="M46" i="18" s="1"/>
  <c r="L12" i="18"/>
  <c r="K12" i="18"/>
  <c r="K10" i="18"/>
  <c r="K43" i="18"/>
  <c r="K46" i="18" s="1"/>
  <c r="J12" i="18"/>
  <c r="L10" i="18"/>
  <c r="M7" i="18"/>
  <c r="M42" i="18" s="1"/>
  <c r="L7" i="18"/>
  <c r="L42" i="18"/>
  <c r="L44" i="18" s="1"/>
  <c r="L48" i="18" s="1"/>
  <c r="K7" i="18"/>
  <c r="K42" i="18" s="1"/>
  <c r="J7" i="18"/>
  <c r="J42" i="18"/>
  <c r="J45" i="18" s="1"/>
  <c r="K100" i="19"/>
  <c r="J100" i="19"/>
  <c r="K90" i="19"/>
  <c r="J90" i="19"/>
  <c r="K86" i="19"/>
  <c r="J86" i="19"/>
  <c r="K82" i="19"/>
  <c r="J82" i="19"/>
  <c r="J69" i="19" s="1"/>
  <c r="J114" i="19" s="1"/>
  <c r="K79" i="19"/>
  <c r="K69" i="19" s="1"/>
  <c r="K114" i="19" s="1"/>
  <c r="J79" i="19"/>
  <c r="K72" i="19"/>
  <c r="J72" i="19"/>
  <c r="K56" i="19"/>
  <c r="J56" i="19"/>
  <c r="K49" i="19"/>
  <c r="J49" i="19"/>
  <c r="J40" i="19" s="1"/>
  <c r="K41" i="19"/>
  <c r="K40" i="19" s="1"/>
  <c r="J41" i="19"/>
  <c r="K35" i="19"/>
  <c r="J35" i="19"/>
  <c r="K26" i="19"/>
  <c r="J26" i="19"/>
  <c r="J8" i="19" s="1"/>
  <c r="K16" i="19"/>
  <c r="K8" i="19" s="1"/>
  <c r="K66" i="19" s="1"/>
  <c r="J16" i="19"/>
  <c r="K9" i="19"/>
  <c r="J9" i="19"/>
  <c r="K53" i="21"/>
  <c r="J53" i="21"/>
  <c r="K19" i="21"/>
  <c r="K12" i="21"/>
  <c r="K20" i="21" s="1"/>
  <c r="K32" i="21"/>
  <c r="K28" i="21"/>
  <c r="K33" i="21" s="1"/>
  <c r="K45" i="21"/>
  <c r="K39" i="21"/>
  <c r="K46" i="21" s="1"/>
  <c r="J19" i="21"/>
  <c r="J12" i="21"/>
  <c r="J20" i="21" s="1"/>
  <c r="J32" i="21"/>
  <c r="J28" i="21"/>
  <c r="J34" i="21"/>
  <c r="J33" i="21"/>
  <c r="J45" i="21"/>
  <c r="J39" i="21"/>
  <c r="J47" i="21"/>
  <c r="J46" i="21"/>
  <c r="J20" i="20"/>
  <c r="M45" i="18" l="1"/>
  <c r="M44" i="18"/>
  <c r="M48" i="18" s="1"/>
  <c r="J66" i="19"/>
  <c r="K45" i="18"/>
  <c r="K44" i="18"/>
  <c r="K48" i="18" s="1"/>
  <c r="L46" i="18"/>
  <c r="L45" i="18"/>
  <c r="J46" i="18"/>
  <c r="J44" i="18"/>
  <c r="J48" i="18" s="1"/>
  <c r="J48" i="20"/>
  <c r="L49" i="18"/>
  <c r="L56" i="18" s="1"/>
  <c r="L67" i="18" s="1"/>
  <c r="L50" i="18"/>
  <c r="J47" i="20"/>
  <c r="K48" i="20"/>
  <c r="K47" i="21"/>
  <c r="K21" i="21"/>
  <c r="K49" i="21" s="1"/>
  <c r="J21" i="21"/>
  <c r="J49" i="21" s="1"/>
  <c r="K34" i="21"/>
  <c r="K48" i="21" l="1"/>
  <c r="J49" i="18"/>
  <c r="J56" i="18" s="1"/>
  <c r="J67" i="18" s="1"/>
  <c r="J50" i="18"/>
  <c r="K49" i="18"/>
  <c r="K56" i="18" s="1"/>
  <c r="K67" i="18" s="1"/>
  <c r="K50" i="18"/>
  <c r="M50" i="18"/>
  <c r="M49" i="18"/>
  <c r="M56" i="18" s="1"/>
  <c r="M67" i="18" s="1"/>
  <c r="J48" i="21"/>
</calcChain>
</file>

<file path=xl/sharedStrings.xml><?xml version="1.0" encoding="utf-8"?>
<sst xmlns="http://schemas.openxmlformats.org/spreadsheetml/2006/main" count="421" uniqueCount="389">
  <si>
    <t xml:space="preserve">     1. Novčani izdaci za kupnju dugotrajne materijalne i nematerijalne imovine</t>
  </si>
  <si>
    <t xml:space="preserve">     2. Novčani izdaci za stjecanje vlasničkih i dužničkih financijskih instrumenata</t>
  </si>
  <si>
    <t xml:space="preserve">     3. Ostali novčani izdaci od investicijskih aktivnosti</t>
  </si>
  <si>
    <t>u razdoblju __.__.____. do __.__.____.</t>
  </si>
  <si>
    <t>Obveznik: _____________________________________________________________</t>
  </si>
  <si>
    <t>Ukupno smanjenje novčanog tijeka (015 – 014 + 027 – 026 + 039 – 038)</t>
  </si>
  <si>
    <t xml:space="preserve">   2. Novčani primici od glavnice kredita, zadužnica, pozajmica i drugih posudbi</t>
  </si>
  <si>
    <t xml:space="preserve">   3. Ostali primici od financijskih aktivnosti</t>
  </si>
  <si>
    <t xml:space="preserve">   1. Novčani izdaci za otplatu glavnice kredita i obveznica</t>
  </si>
  <si>
    <t xml:space="preserve">   2. Novčani izdaci za isplatu dividendi</t>
  </si>
  <si>
    <t xml:space="preserve">   3. Novčani izdaci za financijski najam</t>
  </si>
  <si>
    <t xml:space="preserve">   4. Novčani izdaci za otkup vlastitih dionica</t>
  </si>
  <si>
    <t xml:space="preserve">   5. Ostali novčani izdaci od financijskih aktivnosti</t>
  </si>
  <si>
    <t>II.  Ukupno novčani izdaci od poslovnih aktivnosti (007 do 012)</t>
  </si>
  <si>
    <t>IV. Ukupno novčani izdaci od investicijskih aktivnosti (022 do 024)</t>
  </si>
  <si>
    <t>V. Ukupno novčani primici od financijskih aktivnosti (028 do 030)</t>
  </si>
  <si>
    <t>Naziv pozicije</t>
  </si>
  <si>
    <t>A1) NETO POVEĆANJE NOVČANOG TIJEKA OD POSLOVNIH 
       AKTIVNOSTI (006-013)</t>
  </si>
  <si>
    <t>A2) NETO SMANJENJE NOVČANOG TIJEKA OD POSLOVNIH 
       AKTIVNOSTI (013-006)</t>
  </si>
  <si>
    <t>B1) NETO POVEĆANJE NOVČANOG TIJEKA OD INVESTICIJSKIH
       AKTIVNOSTI (021-025)</t>
  </si>
  <si>
    <t>B2) NETO SMANJENJE NOVČANOG TIJEKA OD INVESTICIJSKIH
       AKTIVNOSTI (025-021)</t>
  </si>
  <si>
    <t xml:space="preserve">   3. Goodwill</t>
  </si>
  <si>
    <t>III. Ukupno novčani primici od investicijskih aktivnosti (016 do 020)</t>
  </si>
  <si>
    <t xml:space="preserve">     2. Novčani primici od tantijema, naknada, provizija i sl.</t>
  </si>
  <si>
    <t xml:space="preserve">     3. Novčani primici od osiguranja za naknadu šteta</t>
  </si>
  <si>
    <t xml:space="preserve">     4. Novčani primici s osnove povrata poreza</t>
  </si>
  <si>
    <t xml:space="preserve">     5. Ostali novčani primici</t>
  </si>
  <si>
    <t xml:space="preserve">     1. Novčani izdaci dobavljačima</t>
  </si>
  <si>
    <t xml:space="preserve">     2. Novčani izdaci za zaposlene</t>
  </si>
  <si>
    <t xml:space="preserve">     3. Novčani izdaci za osiguranje za naknade šteta</t>
  </si>
  <si>
    <t xml:space="preserve">     4. Novčani izdaci za kamate</t>
  </si>
  <si>
    <t xml:space="preserve">     5. Novčani izdaci za poreze</t>
  </si>
  <si>
    <t xml:space="preserve">     6. Ostali novčani izdaci</t>
  </si>
  <si>
    <t>VI. Ukupno novčani izdaci od financijskih aktivnosti (032 do 036)</t>
  </si>
  <si>
    <t>Ukupno povećanje novčanog tijeka (014 – 015 + 026 – 027 + 038 – 039)</t>
  </si>
  <si>
    <t>NOVČANI TIJEK OD POSLOVNIH AKTIVNOSTI</t>
  </si>
  <si>
    <t>NOVČANI TIJEK OD INVESTICIJSKIH AKTIVNOSTI</t>
  </si>
  <si>
    <t>NOVČANI TIJEK OD FINANCIJSKIH AKTIVNOSTI</t>
  </si>
  <si>
    <t>Novac i novčani ekvivalenti na početku razdoblja</t>
  </si>
  <si>
    <t>C1) NETO POVEĆANJE NOVČANOG TIJEKA OD FINANCIJSKIH
       AKTIVNOSTI (031-037)</t>
  </si>
  <si>
    <t>C2) NETO SMANJENJE NOVČANOG TIJEKA OD FINANCIJSKIH
       AKTIVNOSTI (037-031)</t>
  </si>
  <si>
    <t xml:space="preserve">     1. Novčani primici od prodaje dugotrajne materijalne i nematerijalne imovine</t>
  </si>
  <si>
    <t xml:space="preserve">     2. Novčani primici od prodaje vlasničkih i dužničkih instrumenata</t>
  </si>
  <si>
    <t xml:space="preserve">     5. Ostali novčani primici od investicijskih aktivnosti</t>
  </si>
  <si>
    <t xml:space="preserve">   1. Novčani primici od izdavanja vlasničkih i dužničkih financijskih instrumenata</t>
  </si>
  <si>
    <t>Povećanje  novca i novčanih ekvivalenata</t>
  </si>
  <si>
    <t>Smanjenje novca i novčanih ekvivalenata</t>
  </si>
  <si>
    <t>Novac i novčani ekvivalenti na kraju razdoblja</t>
  </si>
  <si>
    <t>IZVJEŠTAJ O NOVČANOM TIJEKU - Direktna metoda</t>
  </si>
  <si>
    <t>I.  Ukupno novčani primici od poslovnih aktivnosti (001 do 005)</t>
  </si>
  <si>
    <t xml:space="preserve">     1. Novčani primici od kupaca</t>
  </si>
  <si>
    <t>do</t>
  </si>
  <si>
    <t/>
  </si>
  <si>
    <t>M.P.</t>
  </si>
  <si>
    <r>
      <t xml:space="preserve">AOP
</t>
    </r>
    <r>
      <rPr>
        <b/>
        <sz val="8"/>
        <rFont val="Arial"/>
        <family val="2"/>
        <charset val="238"/>
      </rPr>
      <t>oznaka</t>
    </r>
  </si>
  <si>
    <t>3</t>
  </si>
  <si>
    <t>4</t>
  </si>
  <si>
    <t>Prethodno razdoblje</t>
  </si>
  <si>
    <t>Tekuće razdoblje</t>
  </si>
  <si>
    <t xml:space="preserve">     3. Novčani primici od kamata</t>
  </si>
  <si>
    <t xml:space="preserve">     4. Novčani primici od dividendi</t>
  </si>
  <si>
    <t>03454088</t>
  </si>
  <si>
    <t>010006549</t>
  </si>
  <si>
    <t>18928523252</t>
  </si>
  <si>
    <t>PODRAVKA prehrambena industrija d.d., KOPRIVNICA</t>
  </si>
  <si>
    <t>KOPRIVNICA</t>
  </si>
  <si>
    <t>ANTE STARČEVIĆA 32</t>
  </si>
  <si>
    <t>podravka@podravka.hr</t>
  </si>
  <si>
    <t>www.podravka.com</t>
  </si>
  <si>
    <t>KOPRIVNIČKO-KRIŽEVAČKA</t>
  </si>
  <si>
    <t>1039</t>
  </si>
  <si>
    <t>BELUPO d.d.</t>
  </si>
  <si>
    <t>Koprivnica</t>
  </si>
  <si>
    <t>3805140</t>
  </si>
  <si>
    <t>DANICA  d.o.o.</t>
  </si>
  <si>
    <t>0991279</t>
  </si>
  <si>
    <t>ITAL-ICE d.o.o.</t>
  </si>
  <si>
    <t>Poreč</t>
  </si>
  <si>
    <t>3746011</t>
  </si>
  <si>
    <t>PODRAVKA POLSKA SP z.o.o.</t>
  </si>
  <si>
    <t>Kostrzyn, Poljska</t>
  </si>
  <si>
    <t>5981449907</t>
  </si>
  <si>
    <t>PODRAVKA LAGRIS a.s.</t>
  </si>
  <si>
    <t>Dolni Lhota u Luhačovic, Češka</t>
  </si>
  <si>
    <t>3042510487</t>
  </si>
  <si>
    <t>PODRAVKA SARAJEVO d.o.o.</t>
  </si>
  <si>
    <t>Sarajevo, BIH</t>
  </si>
  <si>
    <t>20188537</t>
  </si>
  <si>
    <t>Celiščak Draga</t>
  </si>
  <si>
    <t xml:space="preserve">048 651 200 </t>
  </si>
  <si>
    <t xml:space="preserve">048 651 805 </t>
  </si>
  <si>
    <t>draga.celiscak@podravka.hr</t>
  </si>
  <si>
    <t>Vitković Miroslav</t>
  </si>
  <si>
    <t>01.01.2011.</t>
  </si>
  <si>
    <t>30.06.2011.</t>
  </si>
  <si>
    <t>Appendix 1</t>
  </si>
  <si>
    <t>Reporting period:</t>
  </si>
  <si>
    <t>Quarterly financial report of entrepreneur  - TFI-POD</t>
  </si>
  <si>
    <t>Registration number (MB)</t>
  </si>
  <si>
    <t>Identification number of subject (MBS)</t>
  </si>
  <si>
    <t>Personal identification number (OIB)</t>
  </si>
  <si>
    <t>Issueer company:</t>
  </si>
  <si>
    <t>Postal code and place</t>
  </si>
  <si>
    <t>Street and number</t>
  </si>
  <si>
    <t xml:space="preserve"> E-mail address:</t>
  </si>
  <si>
    <t>Code and name of comune/town</t>
  </si>
  <si>
    <t>Code and  county name</t>
  </si>
  <si>
    <t>Number of employees</t>
  </si>
  <si>
    <t>(at quarter end)</t>
  </si>
  <si>
    <t>Consolidated statement</t>
  </si>
  <si>
    <t>Yes</t>
  </si>
  <si>
    <t xml:space="preserve"> NKD/NWC code:</t>
  </si>
  <si>
    <t xml:space="preserve"> Subsidiaries subject to consolidation (according to IFRS):</t>
  </si>
  <si>
    <t>Registration number:</t>
  </si>
  <si>
    <t>Book keeping service:</t>
  </si>
  <si>
    <t>Contact person:</t>
  </si>
  <si>
    <t>(fill in only surname and name of contact person)</t>
  </si>
  <si>
    <t>Phone number:</t>
  </si>
  <si>
    <t>Fascimile:</t>
  </si>
  <si>
    <t>E-mail address:</t>
  </si>
  <si>
    <t>Surname and name</t>
  </si>
  <si>
    <t>(authorised person for representation)</t>
  </si>
  <si>
    <t xml:space="preserve">Disclosure documents: </t>
  </si>
  <si>
    <t>1. Financial statements (balance sheet, profit and loss account, cash flow statement, statement of changes in</t>
  </si>
  <si>
    <t xml:space="preserve">  shareholders' equity and notes to the financial statements </t>
  </si>
  <si>
    <t>2. Statement of responsible persons for preparation of financial statements</t>
  </si>
  <si>
    <t>3. Report of the Management Board on position of the Company</t>
  </si>
  <si>
    <t>(signed by authorised person for representation)</t>
  </si>
  <si>
    <t>Internet adress:</t>
  </si>
  <si>
    <t>BALANCE SHEET</t>
  </si>
  <si>
    <t>as at 30.06.2011.</t>
  </si>
  <si>
    <t>Item</t>
  </si>
  <si>
    <t>AOP
code</t>
  </si>
  <si>
    <t xml:space="preserve">Last year (net)
</t>
  </si>
  <si>
    <t>Current year
(net)</t>
  </si>
  <si>
    <t xml:space="preserve">A)  RECEIVABLES FOR SUBSCRIBED BUT  NOT PAID-IN  CAPITAL </t>
  </si>
  <si>
    <t>B)  LONG-TERM ASSETS (003+010+020+029+033)</t>
  </si>
  <si>
    <t>I. INTANGIBLE ASSETS (004 to 009)</t>
  </si>
  <si>
    <t xml:space="preserve">   1. Assets development </t>
  </si>
  <si>
    <t xml:space="preserve">   2. Concessions, patents, licences fees, trade and service marks, software and other rights</t>
  </si>
  <si>
    <t xml:space="preserve">   4. Prepayments for purchase of intangible assets </t>
  </si>
  <si>
    <t xml:space="preserve">   5. Intangible assets in preparation</t>
  </si>
  <si>
    <t xml:space="preserve">   6. Other intangible assets</t>
  </si>
  <si>
    <t>II. TANGIBLE ASSETS (011 to 019)</t>
  </si>
  <si>
    <t xml:space="preserve">    1. Land</t>
  </si>
  <si>
    <t xml:space="preserve">    2. Buildings</t>
  </si>
  <si>
    <t xml:space="preserve">    3. Plant and equipment</t>
  </si>
  <si>
    <t xml:space="preserve">    4. Tools, facility inventory and transport assets </t>
  </si>
  <si>
    <t xml:space="preserve">    5. Biological assets</t>
  </si>
  <si>
    <t xml:space="preserve">    6. Prepayments for tangible assets</t>
  </si>
  <si>
    <t xml:space="preserve">    7. Tangible assets in progress</t>
  </si>
  <si>
    <t xml:space="preserve">    8. Other tangible assets</t>
  </si>
  <si>
    <t xml:space="preserve">    9. Investments in buildings</t>
  </si>
  <si>
    <t>III. LONG-TERM FINANCIAL ASSETS (021 to 028)</t>
  </si>
  <si>
    <t xml:space="preserve">     1. Investments (shares) with related parties </t>
  </si>
  <si>
    <t xml:space="preserve">     2. Loans given to related parties </t>
  </si>
  <si>
    <t xml:space="preserve">     3. Participating interest (shares)</t>
  </si>
  <si>
    <t xml:space="preserve">     4. Loans to entrepreneurs in whom the entity holds participating interests</t>
  </si>
  <si>
    <t xml:space="preserve">     5. Investments in securities</t>
  </si>
  <si>
    <t xml:space="preserve">     6. Loans, deposits and similar assets</t>
  </si>
  <si>
    <t xml:space="preserve">     7. Other long - term financial assets </t>
  </si>
  <si>
    <t xml:space="preserve">     8. Investments accounted by equity method</t>
  </si>
  <si>
    <t>IV. RECEIVABLES (030 to 032)</t>
  </si>
  <si>
    <t xml:space="preserve">     1.Receivables from related parties</t>
  </si>
  <si>
    <t xml:space="preserve">     2. Receivables from based on trade loans</t>
  </si>
  <si>
    <t xml:space="preserve">     3. Other receivables</t>
  </si>
  <si>
    <t>V. DEFERRED TAX ASSETS</t>
  </si>
  <si>
    <t>C) SHORT TERM ASSETS (035+043+050+058)</t>
  </si>
  <si>
    <t>I. INVENTORIES (036 to 042)</t>
  </si>
  <si>
    <t xml:space="preserve">   1. Raw-material and supplies</t>
  </si>
  <si>
    <t xml:space="preserve">   2. Work in progress</t>
  </si>
  <si>
    <t xml:space="preserve">   3. Finished goods</t>
  </si>
  <si>
    <t xml:space="preserve">   4. Merchandise</t>
  </si>
  <si>
    <t xml:space="preserve">   5. Prepayments for inventories</t>
  </si>
  <si>
    <t xml:space="preserve">   6. Long - term assets held for sales</t>
  </si>
  <si>
    <t xml:space="preserve">   7. Biological assets</t>
  </si>
  <si>
    <t>II. RECEIVABLES (044 to 049)</t>
  </si>
  <si>
    <t xml:space="preserve">   1. Receivables from related parties </t>
  </si>
  <si>
    <t xml:space="preserve">   2. Accounts receivable</t>
  </si>
  <si>
    <t xml:space="preserve">   3. Receivables from participating parties  </t>
  </si>
  <si>
    <t xml:space="preserve">   4. Receivables from employees and members of related parties </t>
  </si>
  <si>
    <t xml:space="preserve">   5. Receivables from government and other institutions </t>
  </si>
  <si>
    <t xml:space="preserve">   6. Other receivables </t>
  </si>
  <si>
    <t>III. SHORT TERM FINANCIAL ASSETS (051 to 057)</t>
  </si>
  <si>
    <t xml:space="preserve">     1. Shares (stocks) in related parties </t>
  </si>
  <si>
    <t xml:space="preserve">     2. Loans given to related parties</t>
  </si>
  <si>
    <t xml:space="preserve">     3. Participating interests (shares) </t>
  </si>
  <si>
    <t xml:space="preserve">     6. Loans, deposits, etc.</t>
  </si>
  <si>
    <t xml:space="preserve">     7. Other financial assets </t>
  </si>
  <si>
    <t>IV. CASH AT BANK AND IN CASHIER</t>
  </si>
  <si>
    <t>D)  PREPAID EXPENSES AND ACCRUED REVENUE</t>
  </si>
  <si>
    <t>E)  TOTAL ASSETS (001+002+034+059)</t>
  </si>
  <si>
    <t>F)  OFF-BALANCE RECORDS</t>
  </si>
  <si>
    <t>A)  CAPITAL AND RESERVES (063+064+065+071+072+075+078)</t>
  </si>
  <si>
    <t>I. SUBSCRIBED CAPITAL</t>
  </si>
  <si>
    <t>II. CAPITAL RESERVES</t>
  </si>
  <si>
    <t>III.RESERVES FROM PROFIT (066+067-068+069+070)</t>
  </si>
  <si>
    <t>1. Reserves prescribed by low</t>
  </si>
  <si>
    <t>2. Reserves for treasury shares</t>
  </si>
  <si>
    <t>3. Treasury stocks and shares (deduction)</t>
  </si>
  <si>
    <t>4. Statutory reserves</t>
  </si>
  <si>
    <t>5. Other reserves</t>
  </si>
  <si>
    <t>IV. REVALUATION RESERVES</t>
  </si>
  <si>
    <t>V. RETAINED EARNINGS OR ACCUMULATED LOSS (073-074)</t>
  </si>
  <si>
    <t>1. Retained earnings</t>
  </si>
  <si>
    <t>2. Accumulated loss</t>
  </si>
  <si>
    <t>VI. PROFIT/LOSS FOR THE CURRENT YEAR (076-077)</t>
  </si>
  <si>
    <t>1. Profit for the current year</t>
  </si>
  <si>
    <t>2. Loss for the current year</t>
  </si>
  <si>
    <t>IX. MINORITY INTERESTS</t>
  </si>
  <si>
    <t>B)  PROVISIONS (080 to 082)</t>
  </si>
  <si>
    <t xml:space="preserve">     1. Provisions for pensions, severance pay, and similar liabilities </t>
  </si>
  <si>
    <t xml:space="preserve">     2. Reserves for tax liabilities</t>
  </si>
  <si>
    <t xml:space="preserve">     3. Other reserves</t>
  </si>
  <si>
    <t>C)  LONG - TERM LIABILITIES (084 to 092)</t>
  </si>
  <si>
    <t xml:space="preserve">     1. Liabilities to related parties</t>
  </si>
  <si>
    <t xml:space="preserve">     2. Liabilities for loans, deposits etc.</t>
  </si>
  <si>
    <t xml:space="preserve">     3. Liabilities to banks and other financial institutions </t>
  </si>
  <si>
    <t xml:space="preserve">     4. Liabilities for received prepayments</t>
  </si>
  <si>
    <t xml:space="preserve">     5. Accounts payable</t>
  </si>
  <si>
    <t xml:space="preserve">     6. Liabilities arising from debt securities</t>
  </si>
  <si>
    <t xml:space="preserve">     7. Liabilities to entrepreneurs in whom the entity holds participating interests</t>
  </si>
  <si>
    <t xml:space="preserve">     8. Other long-term liabilities</t>
  </si>
  <si>
    <t xml:space="preserve">     9. Deferred tax liability</t>
  </si>
  <si>
    <t>D)  SHORT - TERM LIABILITIES (094 to 105)</t>
  </si>
  <si>
    <t xml:space="preserve">     8. Liabilities to employees</t>
  </si>
  <si>
    <t xml:space="preserve">     9. Liabilities for taxes, contributions and similar fees</t>
  </si>
  <si>
    <t xml:space="preserve">   10. Liabilities to share - holders</t>
  </si>
  <si>
    <t xml:space="preserve">   11. Liabilities for long-term assets held for sale </t>
  </si>
  <si>
    <t xml:space="preserve">   12. Other short - term liabilities</t>
  </si>
  <si>
    <t>E) DEFFERED SETTLEMENTS OF CHARGES AND INCOME DEFERRED TO FUTURE PERIOD</t>
  </si>
  <si>
    <t>F) TOTAL – CAPITAL AND LIABILITIES (062+079+083+093+106)</t>
  </si>
  <si>
    <t>G)  OFF-BALANCE RECORDS</t>
  </si>
  <si>
    <t>LIABILITIES AND CAPITAL</t>
  </si>
  <si>
    <t>ASSETS</t>
  </si>
  <si>
    <t xml:space="preserve">APPENDIX to balance sheet(to be filled in by entrepreneur that prepares consolidated annual financial report) </t>
  </si>
  <si>
    <t xml:space="preserve">1. Attributed to equity holders of parent company </t>
  </si>
  <si>
    <t>2. Attributed to minority interest</t>
  </si>
  <si>
    <t>CAPITAL AND RESERVES</t>
  </si>
  <si>
    <t>PROFIT AND LOSS ACCOUNT</t>
  </si>
  <si>
    <t>for the period 01.01.2011. do 30.06.2011.</t>
  </si>
  <si>
    <t>Last year</t>
  </si>
  <si>
    <t>Current year</t>
  </si>
  <si>
    <t>Comulative</t>
  </si>
  <si>
    <t>Quartely</t>
  </si>
  <si>
    <t>I. OPERATING REVENUE (112+113)</t>
  </si>
  <si>
    <t xml:space="preserve">   1. Sales revenue</t>
  </si>
  <si>
    <t xml:space="preserve">   2. Other operating revenues</t>
  </si>
  <si>
    <t>II. OPERATING EXPENSES (115+116+120+124+125+126+129+130)</t>
  </si>
  <si>
    <t xml:space="preserve">    1. Changes in value of work in progress and  finished products
         i and finished products  </t>
  </si>
  <si>
    <t xml:space="preserve">    2. Material costs (117 to 119)</t>
  </si>
  <si>
    <t xml:space="preserve">        a) Raw material and material costs</t>
  </si>
  <si>
    <t xml:space="preserve">        b) Costs of goods sold</t>
  </si>
  <si>
    <t xml:space="preserve">        c) Other external costs</t>
  </si>
  <si>
    <t xml:space="preserve">  3. Staff costs (121 to 123)</t>
  </si>
  <si>
    <t xml:space="preserve">        a) Net  salaries and wages</t>
  </si>
  <si>
    <t xml:space="preserve">        b) Cost for taxes and contributions from salaries </t>
  </si>
  <si>
    <t xml:space="preserve">        c) Contributions on gross salaries</t>
  </si>
  <si>
    <t xml:space="preserve">   4. Depreciation</t>
  </si>
  <si>
    <t xml:space="preserve">   5. Other costs</t>
  </si>
  <si>
    <t xml:space="preserve">   6. Impairment (127+128)</t>
  </si>
  <si>
    <t xml:space="preserve">       a) Impairment of long-term assets (financial assets excluded)</t>
  </si>
  <si>
    <t xml:space="preserve">       b) Impairment of short - term assets (financial assets excluded)</t>
  </si>
  <si>
    <t xml:space="preserve">   7. Provisions</t>
  </si>
  <si>
    <t xml:space="preserve">   8. Other operating costs</t>
  </si>
  <si>
    <t>III. FINANCIAL INCOME (132 to 136)</t>
  </si>
  <si>
    <t xml:space="preserve">     1. Interest income, foreign exchange gains, dividends and similar income from related parties
         povezanim poduzetnicima</t>
  </si>
  <si>
    <t xml:space="preserve">     2. Interest income, foreign exchange gains, dividends and similar income from non - related parties and other entities
         povezanim poduzetnicima</t>
  </si>
  <si>
    <t xml:space="preserve">     3. Share in income from affiliated entrepreneurs and participating interests</t>
  </si>
  <si>
    <t xml:space="preserve">     4. Unrealized gains (income) from financial assets</t>
  </si>
  <si>
    <t xml:space="preserve">     5. Other financial income</t>
  </si>
  <si>
    <t>IV. FINANCIAL EXPENSES (138 do 141)</t>
  </si>
  <si>
    <t xml:space="preserve">    1. Interest expenses, foreign exchange losses, dividends and similar expenses from related parties
         povezanim poduzetnicima</t>
  </si>
  <si>
    <t xml:space="preserve">    2. Interest expenses, foreign exchange losses, dividends and similar expenses from non - related parties and other entities
         povezanim poduzetnicima</t>
  </si>
  <si>
    <t xml:space="preserve">    3. Unrealized losses (expenses) on financial assets</t>
  </si>
  <si>
    <t xml:space="preserve">    4. Other financial expenses</t>
  </si>
  <si>
    <t>V.    INCOME FROM INVESTMENT - SHARE IN PROFIT OF ASSOCIATED ENTREPRENEURS</t>
  </si>
  <si>
    <t>VI.    LOSS FROM INVESTMENT - SHARE IN LOSS OF ASSOCIATED ENTREPRENEURS</t>
  </si>
  <si>
    <t>VII.  EXTRAORDINARY - OTHER INCOME</t>
  </si>
  <si>
    <t>VIII.  EXTRAORDINARY - OTHER EXPENSES</t>
  </si>
  <si>
    <t>IX.  TOTAL INCOME (111+131+142 + 144)</t>
  </si>
  <si>
    <t>X.   TOTAL EXPENSES (114+137+143 + 145)</t>
  </si>
  <si>
    <t>XI.  PROFIT OR LOSS BEFORE TAXATION (146-147)</t>
  </si>
  <si>
    <t xml:space="preserve">  1. Profit before taxation (146-147)</t>
  </si>
  <si>
    <t xml:space="preserve">  2. Loss before taxation (147-146)</t>
  </si>
  <si>
    <t>XII.  PROFIT TAX</t>
  </si>
  <si>
    <t>XIII. PROFIT OR LOSS FOR THE PERIOD (148-151)</t>
  </si>
  <si>
    <t xml:space="preserve">  1. Profit for the period (149-151)</t>
  </si>
  <si>
    <t xml:space="preserve">  2. Loss for the period (151-148)</t>
  </si>
  <si>
    <t xml:space="preserve">APPENDIX to P&amp;L account (to be filled in by entrepreneur that prepares consolidated financial report) </t>
  </si>
  <si>
    <t>XIV. PROFIT OR LOSS FOR THE PERIOD</t>
  </si>
  <si>
    <t xml:space="preserve">   1. Attributed to equity holders of parent company </t>
  </si>
  <si>
    <t xml:space="preserve">   2. Attributed to minority interest</t>
  </si>
  <si>
    <t>STATEMENT OF OTHER COMPREHENSIVE INCOME (IFRS)</t>
  </si>
  <si>
    <t>I. PROFIT OR LOSS FOR THE PERIOD (= 152)</t>
  </si>
  <si>
    <t>II. OTHER COMPREHENSIVE INCOME / LOSS BEFORE TAX (159 do 165)</t>
  </si>
  <si>
    <t xml:space="preserve">    1. Exchange differences on translation of foreign operations</t>
  </si>
  <si>
    <t xml:space="preserve">    2. Movements in revaluation reserves of long - term tangible and intangible assets</t>
  </si>
  <si>
    <t xml:space="preserve">    3. Profit or loss from reevaluation of financial assets available for sale</t>
  </si>
  <si>
    <t xml:space="preserve">    4. Gains or losses on efficient cash flow hedging</t>
  </si>
  <si>
    <t xml:space="preserve">    5. Gains or losses on efficient hedge of a net investment in foreign countries</t>
  </si>
  <si>
    <t xml:space="preserve">    6. Share in other comprehensive income / loss of associated companies</t>
  </si>
  <si>
    <t xml:space="preserve">    7. Actuarial gains / losses on defined benefit plans</t>
  </si>
  <si>
    <t>III. TAX ON OTHER COMPREHENSIVE INCOME FOR THE PERIOD</t>
  </si>
  <si>
    <t>IV. NET OTHER COMPREHENSIVE INCOME OR LOSS FOR THE PERIOD (158-166)</t>
  </si>
  <si>
    <t>V. COMPREHENSIVE INCOME OR LOSS FOR THE PERIOD (157+167)</t>
  </si>
  <si>
    <t xml:space="preserve">APPENDIX to Statement of other comprenhensive income (to be filled in by entrepreneur that prepares consolidated financial report) </t>
  </si>
  <si>
    <t>VI. COMPREHENSIVE INCOME OR LOSS FOR THE PERIOD</t>
  </si>
  <si>
    <t>STATEMENT OF CASH FLOWS  - INDIRECT METHOD</t>
  </si>
  <si>
    <t>CASH FLOW FROM OPERATING ACTIVITIES</t>
  </si>
  <si>
    <t xml:space="preserve">   1. Profit before tax </t>
  </si>
  <si>
    <t xml:space="preserve">   2. Depreciation</t>
  </si>
  <si>
    <t xml:space="preserve">   3. Increase in short term liabilities</t>
  </si>
  <si>
    <t xml:space="preserve">   4. Decrease in short term receivables</t>
  </si>
  <si>
    <t xml:space="preserve">   5. Decrease in inventories</t>
  </si>
  <si>
    <t xml:space="preserve">   6. Other increase in cash flow</t>
  </si>
  <si>
    <t>I. Total increase in cash flow from operating activities  (001 to 006)</t>
  </si>
  <si>
    <t xml:space="preserve">   1. Decrease in short term liabilities</t>
  </si>
  <si>
    <t xml:space="preserve">   2. Increase in short term receivables</t>
  </si>
  <si>
    <t xml:space="preserve">   3. Increase in inventories</t>
  </si>
  <si>
    <t xml:space="preserve">   4. Other decrease in cash flow</t>
  </si>
  <si>
    <t>II. Total decrease in cash flow from operating activities  (008 to 011)</t>
  </si>
  <si>
    <t>A1) NET INCREASE IN CASH FLOW FROM OPERATING ACTIVITIES 
       AKTIVNOSTI (007-012)</t>
  </si>
  <si>
    <t>A2) NET DECREASE IN IN CASH FLOW FROM OPERATING ACTIVITIES
       AKTIVNOSTI (012-007)</t>
  </si>
  <si>
    <t xml:space="preserve">CASH FLOW FROM INVESTING ACTIVITIES </t>
  </si>
  <si>
    <t xml:space="preserve">   1. Cash inflows from sales of long-term tangible and intangible assets </t>
  </si>
  <si>
    <t xml:space="preserve">   2. Cash inflows from sales of  equity and debt  instruments </t>
  </si>
  <si>
    <t xml:space="preserve">   3. Interests receipts</t>
  </si>
  <si>
    <t xml:space="preserve">   4. Dividend receipts</t>
  </si>
  <si>
    <t xml:space="preserve">   5. Other cash inflows from investing activities</t>
  </si>
  <si>
    <t>III. Total cash inflows from investing activities (015 to 019)</t>
  </si>
  <si>
    <t xml:space="preserve">   1. Cash outflow for purchase of long-term tangible and intangible assets </t>
  </si>
  <si>
    <t xml:space="preserve">   2. Cash outflow for acquisition of equity and debt financial instruments </t>
  </si>
  <si>
    <t xml:space="preserve">   3. Other cash outflow for investing activities </t>
  </si>
  <si>
    <t>IV. Total cash outflow for investing activities (021 do 023)</t>
  </si>
  <si>
    <t>B1) NET INCREASE IN CASH FLOW FROM INVESTING ACTIVITIES (020-024)</t>
  </si>
  <si>
    <t>B2) NET DECREASE IN CASH FLOW FROM INVESTING ACTIVITIES
       AKTIVNOSTI (024-020)</t>
  </si>
  <si>
    <t xml:space="preserve">CASH FLOW FROM FINANCIAL ACTIVITIES </t>
  </si>
  <si>
    <t xml:space="preserve">   1. Cash inflow from issuing property and debt financial instruments </t>
  </si>
  <si>
    <t xml:space="preserve">   2. Proceeds from the credit principal, promissory notes, borrowings and other loans</t>
  </si>
  <si>
    <t xml:space="preserve">   3. Other proceeds from financial activities</t>
  </si>
  <si>
    <t>V. Total cash inflows from financial activities  (027 to 029)</t>
  </si>
  <si>
    <t xml:space="preserve">   1. Cash outflow for repayment of credit principal and bonds </t>
  </si>
  <si>
    <t xml:space="preserve">   2. Cash outflow for dividends paid</t>
  </si>
  <si>
    <t xml:space="preserve">   3. Cash outflow for financial lease</t>
  </si>
  <si>
    <t xml:space="preserve">   4. Cash outflow for purchase of treasury shares  </t>
  </si>
  <si>
    <t xml:space="preserve">   5. Other cash outflow for financial activities</t>
  </si>
  <si>
    <t>VI. Total cash outflow for financial activities  (031 to 035)</t>
  </si>
  <si>
    <t>C1) NET INCREASE IN CASH FLOW FROM FINANCIAL ACTIVITIES 
       AKTIVNOSTI (030-036)</t>
  </si>
  <si>
    <t>C2) NET DECREASE  IN CASH FLOW FROM FINANCIAL ACTIVITIES 
       AKTIVNOSTI (036-030)</t>
  </si>
  <si>
    <t>Total increase in cash flow (013 – 014 + 025 – 026 + 037 – 038)</t>
  </si>
  <si>
    <t>Total decrease in cash flow  (014 – 013 + 026 – 025 + 038 – 037)</t>
  </si>
  <si>
    <t xml:space="preserve">Cash and cash equivalents at the beginning of the period </t>
  </si>
  <si>
    <t xml:space="preserve">Increase of cash and cash equivalents </t>
  </si>
  <si>
    <t>Decrease of cash and cash equivalents</t>
  </si>
  <si>
    <t xml:space="preserve">Cash and cash equivalents at the end of the period </t>
  </si>
  <si>
    <t>STATEMENT OF CHANGES IN EQUITY</t>
  </si>
  <si>
    <t>for the period</t>
  </si>
  <si>
    <t xml:space="preserve">  1. Subscribed capital</t>
  </si>
  <si>
    <t xml:space="preserve">  2. Capital reserves</t>
  </si>
  <si>
    <t xml:space="preserve">  3. Reserves from profit</t>
  </si>
  <si>
    <t xml:space="preserve">  4. Retained earnings or accumulated loss </t>
  </si>
  <si>
    <t xml:space="preserve">  5. Profit or loss for the current year </t>
  </si>
  <si>
    <t xml:space="preserve">  6. Revaluation of long - term tangible assets</t>
  </si>
  <si>
    <t xml:space="preserve">  7. Revaluation of intangible assets</t>
  </si>
  <si>
    <t xml:space="preserve">  8. Revaluation of financial assets available for sale</t>
  </si>
  <si>
    <t xml:space="preserve">  9. Other revaluation</t>
  </si>
  <si>
    <t>10. Total capital and reserves (AOP 001 do 009)</t>
  </si>
  <si>
    <t>11. Currency gains and losses arising from net investement in foreign operations</t>
  </si>
  <si>
    <t>12. Current and deferred taxes (part)</t>
  </si>
  <si>
    <t>13. Cash flow hedging</t>
  </si>
  <si>
    <t>14. Changes in accounting policy</t>
  </si>
  <si>
    <t>15. Correction of significant errors in prior period</t>
  </si>
  <si>
    <t>16. Other changes of capital</t>
  </si>
  <si>
    <t>17. Total increase or decrease in capital (AOP 011 do 016)</t>
  </si>
  <si>
    <t>17 a. Attributed to equity holders of parent company</t>
  </si>
  <si>
    <t>17 b.  Attributed to minority interest</t>
  </si>
  <si>
    <t>Notes</t>
  </si>
  <si>
    <t>Liable entity: Podravka, food industry, Inc.</t>
  </si>
  <si>
    <t>Main business characteristics and significant events in 2011</t>
  </si>
  <si>
    <t>The accounting policy in 2011 year did not change.</t>
  </si>
  <si>
    <t xml:space="preserve">4. Podravka d.d. redeemed bonds in the amount of 375 million HRK on the due date of 17 May 2011. These bonds were included on the Official Market of the Zagreb Stock Exchange under the symbol PODR-O-115A. </t>
  </si>
  <si>
    <t xml:space="preserve">5. For the third time Lino baby food has been crowned with the Trusted Brand Award awarded by the Reader's Digest magazine based on the assessments of their readers. This is one of the biggest European researches on consumers' trust in consumer goods, organised in 16 countries. </t>
  </si>
  <si>
    <t>6. Vegeta was awarded with the ”TOVAR GODA 2010” (Product of the Year 2010) award in Latvia and Lithuania  which has confirmed Podravka's leading position on the markets of the Baltic region.</t>
  </si>
  <si>
    <t>1. The total sales of the Podravka Group in the first six months of 2011 amounted to 1,724.2 million HRK, which represents a 4% sales growth compared to the same period of last year. Sales of the Strategic Business Area (SBA) Food and Beverages totalled 1,369.1 million HRK, which is a sales growth of 4% while the sales of the SBA Pharmaceuticals were 355.1 million HRK, representing a sales growth of 2%.</t>
  </si>
  <si>
    <t>2. The operating profit (EBIT) of the Podravka Group is 37% higher than last year and amounts to 102.2 million HRK, while the operating margin (EBIT margin) is 5.9%.</t>
  </si>
  <si>
    <t>3. The realised net profit of the Podravka Group is 78% higher than last year and amounts to 55.6 million HRK, while the net margin is 3.2%.</t>
  </si>
  <si>
    <t>7. The sales of 576,880 shares of Podravka d.d. in the ownership of FIMA AMI Ltd. was executed on 19 July 2011. The average price of shares in the transaction was 312.87 HRK and the buyers were the mandatory pension funds (75.57%), voluntary pension funds (4.27%), other domestic funds (17,44%), insurances (1.59%) and foreign investors (1.13%).</t>
  </si>
  <si>
    <t>Liable entity: Podravka Food Processing Industry, Incorporated.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</si>
</sst>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7" formatCode="000"/>
  </numFmts>
  <fonts count="25" x14ac:knownFonts="1">
    <font>
      <sz val="10"/>
      <name val="Arial"/>
      <charset val="238"/>
    </font>
    <font>
      <sz val="10"/>
      <name val="Arial"/>
      <charset val="238"/>
    </font>
    <font>
      <sz val="8"/>
      <name val="Arial"/>
      <family val="2"/>
      <charset val="238"/>
    </font>
    <font>
      <sz val="8"/>
      <name val="Arial"/>
      <family val="2"/>
      <charset val="238"/>
    </font>
    <font>
      <b/>
      <sz val="9"/>
      <name val="Arial"/>
      <family val="2"/>
      <charset val="238"/>
    </font>
    <font>
      <sz val="9"/>
      <name val="Arial"/>
      <family val="2"/>
      <charset val="238"/>
    </font>
    <font>
      <u/>
      <sz val="10"/>
      <color indexed="12"/>
      <name val="Arial"/>
      <family val="2"/>
      <charset val="238"/>
    </font>
    <font>
      <sz val="9"/>
      <name val="Arial"/>
      <family val="2"/>
      <charset val="238"/>
    </font>
    <font>
      <b/>
      <sz val="8"/>
      <name val="Arial"/>
      <family val="2"/>
      <charset val="238"/>
    </font>
    <font>
      <b/>
      <sz val="10"/>
      <name val="Arial"/>
      <family val="2"/>
      <charset val="238"/>
    </font>
    <font>
      <sz val="8"/>
      <color indexed="16"/>
      <name val="Arial"/>
      <family val="2"/>
      <charset val="238"/>
    </font>
    <font>
      <sz val="10"/>
      <color indexed="8"/>
      <name val="Arial"/>
      <family val="2"/>
      <charset val="238"/>
    </font>
    <font>
      <b/>
      <sz val="12"/>
      <name val="Arial"/>
      <family val="2"/>
      <charset val="238"/>
    </font>
    <font>
      <b/>
      <sz val="12"/>
      <name val="Arial Rounded MT Bold"/>
      <family val="2"/>
    </font>
    <font>
      <b/>
      <sz val="9"/>
      <name val="Arial Rounded MT Bold"/>
      <family val="2"/>
    </font>
    <font>
      <u/>
      <sz val="9"/>
      <name val="Arial"/>
      <family val="2"/>
      <charset val="238"/>
    </font>
    <font>
      <sz val="9"/>
      <color indexed="8"/>
      <name val="Arial"/>
      <family val="2"/>
      <charset val="238"/>
    </font>
    <font>
      <sz val="10"/>
      <name val="Arial"/>
      <family val="2"/>
      <charset val="238"/>
    </font>
    <font>
      <sz val="11"/>
      <name val="Arial"/>
      <family val="2"/>
      <charset val="238"/>
    </font>
    <font>
      <b/>
      <sz val="12"/>
      <name val="Arial"/>
      <family val="2"/>
      <charset val="238"/>
    </font>
    <font>
      <b/>
      <sz val="10"/>
      <name val="Arial"/>
      <family val="2"/>
      <charset val="238"/>
    </font>
    <font>
      <b/>
      <sz val="9"/>
      <name val="Arial"/>
      <family val="2"/>
      <charset val="238"/>
    </font>
    <font>
      <b/>
      <sz val="8"/>
      <name val="Arial"/>
      <family val="2"/>
      <charset val="238"/>
    </font>
    <font>
      <b/>
      <sz val="9"/>
      <color indexed="8"/>
      <name val="Arial"/>
      <family val="2"/>
      <charset val="238"/>
    </font>
    <font>
      <sz val="8"/>
      <color indexed="8"/>
      <name val="Arial"/>
      <family val="2"/>
      <charset val="238"/>
    </font>
  </fonts>
  <fills count="2">
    <fill>
      <patternFill patternType="none"/>
    </fill>
    <fill>
      <patternFill patternType="gray125"/>
    </fill>
  </fills>
  <borders count="38">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7">
    <xf numFmtId="0" fontId="0" fillId="0" borderId="0"/>
    <xf numFmtId="0" fontId="6" fillId="0" borderId="0" applyNumberFormat="0" applyFill="0" applyBorder="0" applyAlignment="0" applyProtection="0">
      <alignment vertical="top"/>
      <protection locked="0"/>
    </xf>
    <xf numFmtId="0" fontId="17" fillId="0" borderId="0">
      <alignment vertical="top"/>
    </xf>
    <xf numFmtId="0" fontId="17" fillId="0" borderId="0"/>
    <xf numFmtId="0" fontId="11" fillId="0" borderId="0">
      <alignment vertical="top"/>
    </xf>
    <xf numFmtId="0" fontId="7" fillId="0" borderId="0"/>
    <xf numFmtId="0" fontId="11" fillId="0" borderId="0">
      <alignment vertical="top"/>
    </xf>
  </cellStyleXfs>
  <cellXfs count="292">
    <xf numFmtId="0" fontId="0" fillId="0" borderId="0" xfId="0"/>
    <xf numFmtId="167" fontId="4" fillId="0" borderId="1" xfId="0" applyNumberFormat="1" applyFont="1" applyFill="1" applyBorder="1" applyAlignment="1">
      <alignment horizontal="center" vertical="center"/>
    </xf>
    <xf numFmtId="167" fontId="4" fillId="0" borderId="2" xfId="0" applyNumberFormat="1" applyFont="1" applyFill="1" applyBorder="1" applyAlignment="1">
      <alignment horizontal="center" vertical="center"/>
    </xf>
    <xf numFmtId="167" fontId="4" fillId="0" borderId="3" xfId="0" applyNumberFormat="1" applyFont="1" applyFill="1" applyBorder="1" applyAlignment="1">
      <alignment horizontal="center" vertical="center"/>
    </xf>
    <xf numFmtId="167" fontId="4" fillId="0" borderId="4" xfId="0" applyNumberFormat="1" applyFont="1" applyFill="1" applyBorder="1" applyAlignment="1">
      <alignment horizontal="center" vertical="center"/>
    </xf>
    <xf numFmtId="3" fontId="2" fillId="0" borderId="5" xfId="0" applyNumberFormat="1" applyFont="1" applyFill="1" applyBorder="1" applyAlignment="1" applyProtection="1">
      <alignment vertical="center"/>
      <protection locked="0"/>
    </xf>
    <xf numFmtId="3" fontId="2" fillId="0" borderId="6" xfId="0" applyNumberFormat="1" applyFont="1" applyFill="1" applyBorder="1" applyAlignment="1" applyProtection="1">
      <alignment vertical="center"/>
      <protection locked="0"/>
    </xf>
    <xf numFmtId="3" fontId="2" fillId="0" borderId="1" xfId="0" applyNumberFormat="1" applyFont="1" applyFill="1" applyBorder="1" applyAlignment="1" applyProtection="1">
      <alignment vertical="center"/>
      <protection locked="0"/>
    </xf>
    <xf numFmtId="3" fontId="2" fillId="0" borderId="4" xfId="0" applyNumberFormat="1" applyFont="1" applyFill="1" applyBorder="1" applyAlignment="1" applyProtection="1">
      <alignment vertical="center"/>
      <protection locked="0"/>
    </xf>
    <xf numFmtId="167" fontId="4" fillId="0" borderId="6" xfId="0" applyNumberFormat="1" applyFont="1" applyFill="1" applyBorder="1" applyAlignment="1">
      <alignment horizontal="center" vertical="center"/>
    </xf>
    <xf numFmtId="0" fontId="7" fillId="0" borderId="0" xfId="4" applyFont="1" applyAlignment="1"/>
    <xf numFmtId="0" fontId="1" fillId="0" borderId="0" xfId="4" applyFont="1" applyAlignment="1"/>
    <xf numFmtId="0" fontId="7" fillId="0" borderId="7" xfId="4" applyFont="1" applyFill="1" applyBorder="1" applyAlignment="1" applyProtection="1">
      <alignment horizontal="center" vertical="center"/>
      <protection locked="0" hidden="1"/>
    </xf>
    <xf numFmtId="0" fontId="4" fillId="0" borderId="0" xfId="4" applyFont="1" applyFill="1" applyBorder="1" applyAlignment="1" applyProtection="1">
      <alignment horizontal="left" vertical="center"/>
      <protection hidden="1"/>
    </xf>
    <xf numFmtId="0" fontId="5" fillId="0" borderId="0" xfId="4" applyFont="1" applyFill="1" applyBorder="1" applyAlignment="1" applyProtection="1">
      <alignment vertical="center"/>
      <protection hidden="1"/>
    </xf>
    <xf numFmtId="0" fontId="5" fillId="0" borderId="0" xfId="4" applyFont="1" applyFill="1" applyBorder="1" applyAlignment="1" applyProtection="1">
      <alignment horizontal="center" vertical="center" wrapText="1"/>
      <protection hidden="1"/>
    </xf>
    <xf numFmtId="0" fontId="7" fillId="0" borderId="0" xfId="4" applyFont="1" applyBorder="1" applyAlignment="1" applyProtection="1">
      <protection hidden="1"/>
    </xf>
    <xf numFmtId="0" fontId="14" fillId="0" borderId="0" xfId="4" applyFont="1" applyBorder="1" applyAlignment="1" applyProtection="1">
      <alignment horizontal="right" vertical="center" wrapText="1"/>
      <protection hidden="1"/>
    </xf>
    <xf numFmtId="0" fontId="14" fillId="0" borderId="0" xfId="4" applyNumberFormat="1" applyFont="1" applyFill="1" applyBorder="1" applyAlignment="1" applyProtection="1">
      <alignment horizontal="right" vertical="center" shrinkToFit="1"/>
      <protection locked="0" hidden="1"/>
    </xf>
    <xf numFmtId="0" fontId="14" fillId="0" borderId="0" xfId="4" applyFont="1" applyFill="1" applyBorder="1" applyAlignment="1" applyProtection="1">
      <alignment horizontal="left" vertical="center"/>
      <protection hidden="1"/>
    </xf>
    <xf numFmtId="0" fontId="7" fillId="0" borderId="0" xfId="4" applyFont="1" applyBorder="1" applyAlignment="1" applyProtection="1">
      <alignment horizontal="left"/>
      <protection hidden="1"/>
    </xf>
    <xf numFmtId="0" fontId="7" fillId="0" borderId="0" xfId="4" applyFont="1" applyBorder="1" applyAlignment="1" applyProtection="1">
      <alignment vertical="top"/>
      <protection hidden="1"/>
    </xf>
    <xf numFmtId="0" fontId="7" fillId="0" borderId="0" xfId="4" applyFont="1" applyBorder="1" applyAlignment="1" applyProtection="1">
      <alignment horizontal="right"/>
      <protection hidden="1"/>
    </xf>
    <xf numFmtId="0" fontId="4" fillId="0" borderId="0" xfId="4" applyFont="1" applyFill="1" applyBorder="1" applyAlignment="1" applyProtection="1">
      <alignment horizontal="right" vertical="center"/>
      <protection locked="0" hidden="1"/>
    </xf>
    <xf numFmtId="0" fontId="5" fillId="0" borderId="0" xfId="4" applyFont="1" applyBorder="1" applyAlignment="1" applyProtection="1">
      <protection hidden="1"/>
    </xf>
    <xf numFmtId="0" fontId="4" fillId="0" borderId="0" xfId="4" applyFont="1" applyBorder="1" applyAlignment="1" applyProtection="1">
      <alignment vertical="top"/>
      <protection hidden="1"/>
    </xf>
    <xf numFmtId="0" fontId="7" fillId="0" borderId="0" xfId="4" applyFont="1" applyFill="1" applyBorder="1" applyAlignment="1" applyProtection="1">
      <protection hidden="1"/>
    </xf>
    <xf numFmtId="0" fontId="7" fillId="0" borderId="0" xfId="4" applyFont="1" applyBorder="1" applyAlignment="1" applyProtection="1">
      <alignment horizontal="center" vertical="center"/>
      <protection locked="0" hidden="1"/>
    </xf>
    <xf numFmtId="0" fontId="7" fillId="0" borderId="0" xfId="4" applyFont="1" applyBorder="1" applyAlignment="1" applyProtection="1">
      <alignment vertical="top" wrapText="1"/>
      <protection hidden="1"/>
    </xf>
    <xf numFmtId="0" fontId="7" fillId="0" borderId="0" xfId="4" applyFont="1" applyBorder="1" applyAlignment="1" applyProtection="1">
      <alignment wrapText="1"/>
      <protection hidden="1"/>
    </xf>
    <xf numFmtId="0" fontId="7" fillId="0" borderId="0" xfId="4" applyFont="1" applyBorder="1" applyAlignment="1" applyProtection="1">
      <alignment horizontal="right" vertical="top"/>
      <protection hidden="1"/>
    </xf>
    <xf numFmtId="0" fontId="7" fillId="0" borderId="0" xfId="4" applyFont="1" applyBorder="1" applyAlignment="1" applyProtection="1">
      <alignment horizontal="center" vertical="top"/>
      <protection hidden="1"/>
    </xf>
    <xf numFmtId="0" fontId="7" fillId="0" borderId="0" xfId="4" applyFont="1" applyBorder="1" applyAlignment="1" applyProtection="1">
      <alignment horizontal="center"/>
      <protection hidden="1"/>
    </xf>
    <xf numFmtId="0" fontId="7" fillId="0" borderId="0" xfId="4" applyFont="1" applyBorder="1" applyAlignment="1"/>
    <xf numFmtId="0" fontId="7" fillId="0" borderId="0" xfId="4" applyFont="1" applyBorder="1" applyAlignment="1" applyProtection="1">
      <alignment horizontal="left" vertical="top"/>
      <protection hidden="1"/>
    </xf>
    <xf numFmtId="0" fontId="7" fillId="0" borderId="8" xfId="4" applyFont="1" applyBorder="1" applyAlignment="1" applyProtection="1">
      <protection hidden="1"/>
    </xf>
    <xf numFmtId="0" fontId="7" fillId="0" borderId="0" xfId="4" applyFont="1" applyBorder="1" applyAlignment="1" applyProtection="1">
      <alignment vertical="center"/>
      <protection hidden="1"/>
    </xf>
    <xf numFmtId="0" fontId="7" fillId="0" borderId="9" xfId="4" applyFont="1" applyBorder="1" applyAlignment="1" applyProtection="1">
      <protection hidden="1"/>
    </xf>
    <xf numFmtId="0" fontId="7" fillId="0" borderId="9" xfId="4" applyFont="1" applyBorder="1" applyAlignment="1"/>
    <xf numFmtId="0" fontId="19" fillId="0" borderId="0" xfId="6" applyFont="1" applyFill="1" applyBorder="1" applyAlignment="1">
      <alignment horizontal="center" vertical="center" wrapText="1"/>
    </xf>
    <xf numFmtId="0" fontId="20" fillId="0" borderId="0" xfId="6" applyFont="1" applyFill="1" applyBorder="1" applyAlignment="1" applyProtection="1">
      <alignment horizontal="center" vertical="center"/>
      <protection hidden="1"/>
    </xf>
    <xf numFmtId="167" fontId="21" fillId="0" borderId="1" xfId="0" applyNumberFormat="1" applyFont="1" applyFill="1" applyBorder="1" applyAlignment="1">
      <alignment horizontal="center" vertical="center"/>
    </xf>
    <xf numFmtId="167" fontId="21" fillId="0" borderId="6" xfId="0" applyNumberFormat="1" applyFont="1" applyFill="1" applyBorder="1" applyAlignment="1">
      <alignment horizontal="center" vertical="center"/>
    </xf>
    <xf numFmtId="167" fontId="21" fillId="0" borderId="4" xfId="0" applyNumberFormat="1" applyFont="1" applyFill="1" applyBorder="1" applyAlignment="1">
      <alignment horizontal="center" vertical="center"/>
    </xf>
    <xf numFmtId="0" fontId="16" fillId="0" borderId="0" xfId="6" applyFont="1" applyBorder="1" applyAlignment="1" applyProtection="1">
      <alignment vertical="center"/>
      <protection hidden="1"/>
    </xf>
    <xf numFmtId="0" fontId="7" fillId="0" borderId="0" xfId="4" applyFont="1" applyBorder="1" applyAlignment="1" applyProtection="1">
      <alignment horizontal="right" wrapText="1"/>
      <protection hidden="1"/>
    </xf>
    <xf numFmtId="0" fontId="7" fillId="0" borderId="0" xfId="4" applyFont="1" applyBorder="1" applyAlignment="1" applyProtection="1">
      <alignment horizontal="right" vertical="center"/>
      <protection hidden="1"/>
    </xf>
    <xf numFmtId="0" fontId="0" fillId="0" borderId="0" xfId="0" applyFill="1"/>
    <xf numFmtId="3" fontId="2" fillId="0" borderId="1" xfId="0" applyNumberFormat="1" applyFont="1" applyFill="1" applyBorder="1" applyAlignment="1" applyProtection="1">
      <alignment vertical="center"/>
      <protection hidden="1"/>
    </xf>
    <xf numFmtId="3" fontId="2" fillId="0" borderId="6" xfId="0" applyNumberFormat="1" applyFont="1" applyFill="1" applyBorder="1" applyAlignment="1" applyProtection="1">
      <alignment vertical="center"/>
      <protection hidden="1"/>
    </xf>
    <xf numFmtId="0" fontId="8" fillId="0" borderId="10" xfId="0" applyFont="1" applyFill="1" applyBorder="1" applyAlignment="1" applyProtection="1">
      <alignment horizontal="center" vertical="center" wrapText="1"/>
      <protection hidden="1"/>
    </xf>
    <xf numFmtId="0" fontId="8" fillId="0" borderId="10" xfId="0" applyFont="1" applyFill="1" applyBorder="1" applyAlignment="1" applyProtection="1">
      <alignment horizontal="center" vertical="center"/>
      <protection hidden="1"/>
    </xf>
    <xf numFmtId="0" fontId="4" fillId="0" borderId="11" xfId="0" applyFont="1" applyFill="1" applyBorder="1" applyAlignment="1" applyProtection="1">
      <alignment horizontal="center" vertical="center" wrapText="1"/>
      <protection hidden="1"/>
    </xf>
    <xf numFmtId="0" fontId="8" fillId="0" borderId="12" xfId="0" applyFont="1" applyFill="1" applyBorder="1" applyAlignment="1" applyProtection="1">
      <alignment horizontal="center" vertical="center" wrapText="1"/>
      <protection hidden="1"/>
    </xf>
    <xf numFmtId="0" fontId="8" fillId="0" borderId="11" xfId="0" applyFont="1" applyFill="1" applyBorder="1" applyAlignment="1" applyProtection="1">
      <alignment horizontal="center" vertical="center" wrapText="1"/>
      <protection hidden="1"/>
    </xf>
    <xf numFmtId="3" fontId="2" fillId="0" borderId="4" xfId="0" applyNumberFormat="1" applyFont="1" applyFill="1" applyBorder="1" applyAlignment="1" applyProtection="1">
      <alignment vertical="center"/>
      <protection hidden="1"/>
    </xf>
    <xf numFmtId="0" fontId="8" fillId="0" borderId="11" xfId="0" applyFont="1" applyFill="1" applyBorder="1" applyAlignment="1" applyProtection="1">
      <alignment horizontal="center" vertical="center"/>
      <protection hidden="1"/>
    </xf>
    <xf numFmtId="3" fontId="2" fillId="0" borderId="5" xfId="0" applyNumberFormat="1" applyFont="1" applyFill="1" applyBorder="1" applyAlignment="1" applyProtection="1">
      <alignment vertical="center"/>
      <protection hidden="1"/>
    </xf>
    <xf numFmtId="3" fontId="2" fillId="0" borderId="13" xfId="0" applyNumberFormat="1" applyFont="1" applyFill="1" applyBorder="1" applyAlignment="1" applyProtection="1">
      <alignment vertical="center"/>
      <protection hidden="1"/>
    </xf>
    <xf numFmtId="0" fontId="4" fillId="0" borderId="1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1" xfId="0" applyFont="1" applyFill="1" applyBorder="1" applyAlignment="1">
      <alignment horizontal="center" vertical="center"/>
    </xf>
    <xf numFmtId="49" fontId="8" fillId="0" borderId="11" xfId="0" applyNumberFormat="1" applyFont="1" applyFill="1" applyBorder="1" applyAlignment="1">
      <alignment horizontal="center" vertical="center" wrapText="1"/>
    </xf>
    <xf numFmtId="0" fontId="8" fillId="0" borderId="0" xfId="0" applyFont="1" applyFill="1"/>
    <xf numFmtId="0" fontId="17" fillId="0" borderId="0" xfId="0" applyFont="1" applyFill="1"/>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6" applyFont="1" applyFill="1" applyAlignment="1">
      <alignment wrapText="1"/>
    </xf>
    <xf numFmtId="0" fontId="1" fillId="0" borderId="0" xfId="0" applyFont="1" applyFill="1"/>
    <xf numFmtId="14" fontId="20" fillId="0" borderId="0" xfId="6" applyNumberFormat="1" applyFont="1" applyFill="1" applyBorder="1" applyAlignment="1" applyProtection="1">
      <alignment horizontal="center" vertical="center"/>
      <protection locked="0" hidden="1"/>
    </xf>
    <xf numFmtId="0" fontId="1" fillId="0" borderId="0" xfId="6" applyFont="1" applyFill="1" applyBorder="1" applyAlignment="1">
      <alignment wrapText="1"/>
    </xf>
    <xf numFmtId="0" fontId="21" fillId="0" borderId="11" xfId="0" applyFont="1" applyFill="1" applyBorder="1" applyAlignment="1">
      <alignment horizontal="center" vertical="center" wrapText="1"/>
    </xf>
    <xf numFmtId="0" fontId="22" fillId="0" borderId="11" xfId="0" applyFont="1" applyFill="1" applyBorder="1" applyAlignment="1">
      <alignment horizontal="center" vertical="center" wrapText="1"/>
    </xf>
    <xf numFmtId="49" fontId="22" fillId="0" borderId="11" xfId="0" applyNumberFormat="1" applyFont="1" applyFill="1" applyBorder="1" applyAlignment="1">
      <alignment horizontal="center" vertical="center" wrapText="1"/>
    </xf>
    <xf numFmtId="49" fontId="22" fillId="0" borderId="11" xfId="0" applyNumberFormat="1" applyFont="1" applyFill="1" applyBorder="1" applyAlignment="1">
      <alignment horizontal="center" vertical="center"/>
    </xf>
    <xf numFmtId="0" fontId="7" fillId="0" borderId="8" xfId="4" applyFont="1" applyBorder="1" applyAlignment="1"/>
    <xf numFmtId="0" fontId="7" fillId="0" borderId="14" xfId="4" applyFont="1" applyBorder="1" applyAlignment="1"/>
    <xf numFmtId="0" fontId="5" fillId="0" borderId="15" xfId="4" applyFont="1" applyFill="1" applyBorder="1" applyAlignment="1" applyProtection="1">
      <alignment horizontal="left" vertical="center" wrapText="1"/>
      <protection hidden="1"/>
    </xf>
    <xf numFmtId="0" fontId="5" fillId="0" borderId="7" xfId="4" applyFont="1" applyFill="1" applyBorder="1" applyAlignment="1" applyProtection="1">
      <alignment vertical="center"/>
      <protection hidden="1"/>
    </xf>
    <xf numFmtId="0" fontId="7" fillId="0" borderId="15" xfId="4" applyFont="1" applyBorder="1" applyAlignment="1" applyProtection="1">
      <alignment horizontal="left" vertical="center" wrapText="1"/>
      <protection hidden="1"/>
    </xf>
    <xf numFmtId="0" fontId="7" fillId="0" borderId="7" xfId="4" applyFont="1" applyBorder="1" applyAlignment="1" applyProtection="1">
      <protection hidden="1"/>
    </xf>
    <xf numFmtId="0" fontId="14" fillId="0" borderId="0" xfId="4" applyFont="1" applyBorder="1" applyAlignment="1" applyProtection="1">
      <alignment horizontal="right"/>
      <protection hidden="1"/>
    </xf>
    <xf numFmtId="0" fontId="7" fillId="0" borderId="15" xfId="4" applyFont="1" applyFill="1" applyBorder="1" applyAlignment="1" applyProtection="1">
      <protection hidden="1"/>
    </xf>
    <xf numFmtId="0" fontId="7" fillId="0" borderId="15" xfId="4" applyFont="1" applyBorder="1" applyAlignment="1" applyProtection="1">
      <alignment wrapText="1"/>
      <protection hidden="1"/>
    </xf>
    <xf numFmtId="0" fontId="7" fillId="0" borderId="7" xfId="4" applyFont="1" applyBorder="1" applyAlignment="1" applyProtection="1">
      <alignment horizontal="right"/>
      <protection hidden="1"/>
    </xf>
    <xf numFmtId="0" fontId="7" fillId="0" borderId="15" xfId="4" applyFont="1" applyBorder="1" applyAlignment="1" applyProtection="1">
      <protection hidden="1"/>
    </xf>
    <xf numFmtId="0" fontId="7" fillId="0" borderId="7" xfId="4" applyFont="1" applyBorder="1" applyAlignment="1" applyProtection="1">
      <alignment horizontal="right" wrapText="1"/>
      <protection hidden="1"/>
    </xf>
    <xf numFmtId="0" fontId="4" fillId="0" borderId="15" xfId="4" applyFont="1" applyFill="1" applyBorder="1" applyAlignment="1" applyProtection="1">
      <alignment horizontal="right" vertical="center"/>
      <protection locked="0" hidden="1"/>
    </xf>
    <xf numFmtId="0" fontId="7" fillId="0" borderId="15" xfId="4" applyFont="1" applyBorder="1" applyAlignment="1" applyProtection="1">
      <alignment vertical="top"/>
      <protection hidden="1"/>
    </xf>
    <xf numFmtId="0" fontId="7" fillId="0" borderId="15" xfId="4" applyFont="1" applyBorder="1" applyAlignment="1" applyProtection="1">
      <alignment horizontal="left" vertical="top" wrapText="1"/>
      <protection hidden="1"/>
    </xf>
    <xf numFmtId="0" fontId="7" fillId="0" borderId="7" xfId="4" applyFont="1" applyBorder="1" applyAlignment="1"/>
    <xf numFmtId="0" fontId="7" fillId="0" borderId="15" xfId="4" applyFont="1" applyBorder="1" applyAlignment="1" applyProtection="1">
      <alignment horizontal="left" vertical="top" indent="2"/>
      <protection hidden="1"/>
    </xf>
    <xf numFmtId="0" fontId="7" fillId="0" borderId="15" xfId="4" applyFont="1" applyBorder="1" applyAlignment="1" applyProtection="1">
      <alignment horizontal="left" vertical="top" wrapText="1" indent="2"/>
      <protection hidden="1"/>
    </xf>
    <xf numFmtId="0" fontId="7" fillId="0" borderId="7" xfId="4" applyFont="1" applyBorder="1" applyAlignment="1" applyProtection="1">
      <alignment horizontal="right" vertical="top"/>
      <protection hidden="1"/>
    </xf>
    <xf numFmtId="49" fontId="4" fillId="0" borderId="15" xfId="4" applyNumberFormat="1" applyFont="1" applyBorder="1" applyAlignment="1" applyProtection="1">
      <alignment horizontal="center" vertical="center"/>
      <protection locked="0" hidden="1"/>
    </xf>
    <xf numFmtId="0" fontId="7" fillId="0" borderId="7" xfId="4" applyFont="1" applyBorder="1" applyAlignment="1" applyProtection="1">
      <alignment horizontal="left" vertical="top"/>
      <protection hidden="1"/>
    </xf>
    <xf numFmtId="0" fontId="7" fillId="0" borderId="15" xfId="4" applyFont="1" applyBorder="1" applyAlignment="1" applyProtection="1">
      <alignment horizontal="left"/>
      <protection hidden="1"/>
    </xf>
    <xf numFmtId="0" fontId="7" fillId="0" borderId="14" xfId="4" applyFont="1" applyBorder="1" applyAlignment="1" applyProtection="1">
      <protection hidden="1"/>
    </xf>
    <xf numFmtId="0" fontId="7" fillId="0" borderId="7" xfId="4" applyFont="1" applyBorder="1" applyAlignment="1" applyProtection="1">
      <alignment horizontal="left"/>
      <protection hidden="1"/>
    </xf>
    <xf numFmtId="0" fontId="7" fillId="0" borderId="15" xfId="4" applyFont="1" applyFill="1" applyBorder="1" applyAlignment="1" applyProtection="1">
      <alignment vertical="center"/>
      <protection hidden="1"/>
    </xf>
    <xf numFmtId="0" fontId="16" fillId="0" borderId="15" xfId="6" applyFont="1" applyFill="1" applyBorder="1" applyAlignment="1" applyProtection="1">
      <alignment vertical="center"/>
      <protection hidden="1"/>
    </xf>
    <xf numFmtId="0" fontId="16" fillId="0" borderId="0" xfId="6" applyFont="1" applyBorder="1" applyAlignment="1" applyProtection="1">
      <alignment horizontal="left"/>
      <protection hidden="1"/>
    </xf>
    <xf numFmtId="0" fontId="11" fillId="0" borderId="0" xfId="6" applyBorder="1" applyAlignment="1"/>
    <xf numFmtId="0" fontId="11" fillId="0" borderId="15" xfId="6" applyBorder="1" applyAlignment="1"/>
    <xf numFmtId="0" fontId="4" fillId="0" borderId="7" xfId="4" applyFont="1" applyBorder="1" applyAlignment="1" applyProtection="1">
      <alignment vertical="center"/>
      <protection hidden="1"/>
    </xf>
    <xf numFmtId="0" fontId="7" fillId="0" borderId="16" xfId="4" applyFont="1" applyBorder="1" applyAlignment="1" applyProtection="1">
      <protection hidden="1"/>
    </xf>
    <xf numFmtId="0" fontId="7" fillId="0" borderId="17" xfId="4" applyFont="1" applyFill="1" applyBorder="1" applyAlignment="1" applyProtection="1">
      <alignment horizontal="right" vertical="top" wrapText="1"/>
      <protection hidden="1"/>
    </xf>
    <xf numFmtId="0" fontId="7" fillId="0" borderId="18" xfId="4" applyFont="1" applyFill="1" applyBorder="1" applyAlignment="1" applyProtection="1">
      <alignment horizontal="right" vertical="top" wrapText="1"/>
      <protection hidden="1"/>
    </xf>
    <xf numFmtId="0" fontId="7" fillId="0" borderId="18" xfId="4" applyFont="1" applyFill="1" applyBorder="1" applyAlignment="1" applyProtection="1">
      <protection hidden="1"/>
    </xf>
    <xf numFmtId="0" fontId="7" fillId="0" borderId="19" xfId="4" applyFont="1" applyFill="1" applyBorder="1" applyAlignment="1" applyProtection="1">
      <protection hidden="1"/>
    </xf>
    <xf numFmtId="14" fontId="4" fillId="0" borderId="11" xfId="4" applyNumberFormat="1" applyFont="1" applyFill="1" applyBorder="1" applyAlignment="1" applyProtection="1">
      <alignment horizontal="center" vertical="center"/>
      <protection locked="0" hidden="1"/>
    </xf>
    <xf numFmtId="1" fontId="4" fillId="0" borderId="10" xfId="4" applyNumberFormat="1" applyFont="1" applyFill="1" applyBorder="1" applyAlignment="1" applyProtection="1">
      <alignment horizontal="center" vertical="center"/>
      <protection locked="0" hidden="1"/>
    </xf>
    <xf numFmtId="3" fontId="4" fillId="0" borderId="10" xfId="4" applyNumberFormat="1" applyFont="1" applyFill="1" applyBorder="1" applyAlignment="1" applyProtection="1">
      <alignment horizontal="right" vertical="center"/>
      <protection locked="0" hidden="1"/>
    </xf>
    <xf numFmtId="0" fontId="4" fillId="0" borderId="10" xfId="4" applyFont="1" applyFill="1" applyBorder="1" applyAlignment="1" applyProtection="1">
      <alignment horizontal="center" vertical="center"/>
      <protection locked="0" hidden="1"/>
    </xf>
    <xf numFmtId="49" fontId="4" fillId="0" borderId="10" xfId="4" applyNumberFormat="1" applyFont="1" applyFill="1" applyBorder="1" applyAlignment="1" applyProtection="1">
      <alignment horizontal="right" vertical="center"/>
      <protection locked="0" hidden="1"/>
    </xf>
    <xf numFmtId="0" fontId="4" fillId="0" borderId="7" xfId="4" applyFont="1" applyFill="1" applyBorder="1" applyAlignment="1" applyProtection="1">
      <alignment horizontal="right" vertical="center"/>
      <protection locked="0" hidden="1"/>
    </xf>
    <xf numFmtId="0" fontId="7" fillId="0" borderId="0" xfId="4" applyFont="1" applyFill="1" applyBorder="1" applyAlignment="1"/>
    <xf numFmtId="49" fontId="4" fillId="0" borderId="0" xfId="4" applyNumberFormat="1" applyFont="1" applyFill="1" applyBorder="1" applyAlignment="1" applyProtection="1">
      <alignment horizontal="center" vertical="center"/>
      <protection locked="0" hidden="1"/>
    </xf>
    <xf numFmtId="0" fontId="17" fillId="0" borderId="20" xfId="0" applyFont="1" applyFill="1" applyBorder="1" applyAlignment="1">
      <alignment vertical="center"/>
    </xf>
    <xf numFmtId="3" fontId="2" fillId="0" borderId="3" xfId="0" applyNumberFormat="1" applyFont="1" applyFill="1" applyBorder="1" applyAlignment="1" applyProtection="1">
      <alignment vertical="center"/>
      <protection locked="0"/>
    </xf>
    <xf numFmtId="0" fontId="17" fillId="0" borderId="21" xfId="0" applyFont="1" applyFill="1" applyBorder="1"/>
    <xf numFmtId="0" fontId="17" fillId="0" borderId="0" xfId="6" applyFont="1">
      <alignment vertical="top"/>
    </xf>
    <xf numFmtId="0" fontId="17" fillId="0" borderId="0" xfId="0" applyFont="1"/>
    <xf numFmtId="0" fontId="17" fillId="0" borderId="0" xfId="0" applyFont="1" applyAlignment="1">
      <alignment vertical="top"/>
    </xf>
    <xf numFmtId="0" fontId="18" fillId="0" borderId="0" xfId="0" applyFont="1"/>
    <xf numFmtId="0" fontId="18" fillId="0" borderId="0" xfId="0" applyFont="1" applyAlignment="1">
      <alignment wrapText="1"/>
    </xf>
    <xf numFmtId="0" fontId="9" fillId="0" borderId="11" xfId="0" applyFont="1" applyFill="1" applyBorder="1" applyAlignment="1" applyProtection="1">
      <alignment horizontal="center" vertical="center" wrapText="1"/>
      <protection hidden="1"/>
    </xf>
    <xf numFmtId="0" fontId="7" fillId="0" borderId="18" xfId="4" applyFont="1" applyFill="1" applyBorder="1" applyAlignment="1" applyProtection="1">
      <alignment horizontal="center" vertical="top"/>
      <protection hidden="1"/>
    </xf>
    <xf numFmtId="0" fontId="7" fillId="0" borderId="7" xfId="4" applyFont="1" applyBorder="1" applyAlignment="1" applyProtection="1">
      <alignment horizontal="right" vertical="center" wrapText="1"/>
      <protection hidden="1"/>
    </xf>
    <xf numFmtId="0" fontId="7" fillId="0" borderId="15" xfId="4" applyFont="1" applyBorder="1" applyAlignment="1" applyProtection="1">
      <alignment horizontal="right" vertical="center" wrapText="1"/>
      <protection hidden="1"/>
    </xf>
    <xf numFmtId="49" fontId="6" fillId="0" borderId="17" xfId="1" applyNumberFormat="1" applyFill="1" applyBorder="1" applyAlignment="1" applyProtection="1">
      <alignment horizontal="left" vertical="center"/>
      <protection locked="0" hidden="1"/>
    </xf>
    <xf numFmtId="49" fontId="15" fillId="0" borderId="18" xfId="1" applyNumberFormat="1" applyFont="1" applyFill="1" applyBorder="1" applyAlignment="1" applyProtection="1">
      <alignment horizontal="left" vertical="center"/>
      <protection locked="0" hidden="1"/>
    </xf>
    <xf numFmtId="49" fontId="15" fillId="0" borderId="19" xfId="1" applyNumberFormat="1" applyFont="1" applyFill="1" applyBorder="1" applyAlignment="1" applyProtection="1">
      <alignment horizontal="left" vertical="center"/>
      <protection locked="0" hidden="1"/>
    </xf>
    <xf numFmtId="0" fontId="7" fillId="0" borderId="7" xfId="4" applyFont="1" applyBorder="1" applyAlignment="1" applyProtection="1">
      <alignment horizontal="right" vertical="center"/>
      <protection hidden="1"/>
    </xf>
    <xf numFmtId="0" fontId="7" fillId="0" borderId="15" xfId="4" applyFont="1" applyBorder="1" applyAlignment="1" applyProtection="1">
      <alignment horizontal="right" vertical="center"/>
      <protection hidden="1"/>
    </xf>
    <xf numFmtId="49" fontId="4" fillId="0" borderId="17" xfId="4" applyNumberFormat="1" applyFont="1" applyFill="1" applyBorder="1" applyAlignment="1" applyProtection="1">
      <alignment horizontal="left" vertical="center"/>
      <protection locked="0" hidden="1"/>
    </xf>
    <xf numFmtId="49" fontId="4" fillId="0" borderId="18" xfId="4" applyNumberFormat="1" applyFont="1" applyFill="1" applyBorder="1" applyAlignment="1" applyProtection="1">
      <alignment horizontal="left" vertical="center"/>
      <protection locked="0" hidden="1"/>
    </xf>
    <xf numFmtId="49" fontId="4" fillId="0" borderId="19" xfId="4" applyNumberFormat="1" applyFont="1" applyFill="1" applyBorder="1" applyAlignment="1" applyProtection="1">
      <alignment horizontal="left" vertical="center"/>
      <protection locked="0" hidden="1"/>
    </xf>
    <xf numFmtId="0" fontId="23" fillId="0" borderId="0" xfId="6" applyFont="1" applyBorder="1" applyAlignment="1" applyProtection="1">
      <alignment horizontal="left"/>
      <protection hidden="1"/>
    </xf>
    <xf numFmtId="0" fontId="16" fillId="0" borderId="0" xfId="6" applyFont="1" applyBorder="1" applyAlignment="1" applyProtection="1">
      <alignment horizontal="left"/>
      <protection hidden="1"/>
    </xf>
    <xf numFmtId="0" fontId="16" fillId="0" borderId="15" xfId="6" applyFont="1" applyBorder="1" applyAlignment="1" applyProtection="1">
      <alignment horizontal="left"/>
      <protection hidden="1"/>
    </xf>
    <xf numFmtId="0" fontId="12" fillId="0" borderId="22" xfId="4" applyFont="1" applyBorder="1" applyAlignment="1"/>
    <xf numFmtId="0" fontId="12" fillId="0" borderId="8" xfId="4" applyFont="1" applyBorder="1" applyAlignment="1"/>
    <xf numFmtId="0" fontId="7" fillId="0" borderId="8" xfId="4" applyFont="1" applyBorder="1" applyAlignment="1" applyProtection="1">
      <alignment vertical="center"/>
      <protection hidden="1"/>
    </xf>
    <xf numFmtId="0" fontId="7" fillId="0" borderId="23" xfId="4" applyFont="1" applyBorder="1" applyAlignment="1" applyProtection="1">
      <alignment horizontal="center" vertical="top"/>
      <protection hidden="1"/>
    </xf>
    <xf numFmtId="0" fontId="7" fillId="0" borderId="24" xfId="4" applyFont="1" applyBorder="1" applyAlignment="1" applyProtection="1">
      <alignment horizontal="center" vertical="top"/>
      <protection hidden="1"/>
    </xf>
    <xf numFmtId="49" fontId="4" fillId="0" borderId="17" xfId="4" applyNumberFormat="1" applyFont="1" applyFill="1" applyBorder="1" applyAlignment="1" applyProtection="1">
      <alignment horizontal="center" vertical="center"/>
      <protection locked="0" hidden="1"/>
    </xf>
    <xf numFmtId="49" fontId="4" fillId="0" borderId="19" xfId="4" applyNumberFormat="1" applyFont="1" applyFill="1" applyBorder="1" applyAlignment="1" applyProtection="1">
      <alignment horizontal="center" vertical="center"/>
      <protection locked="0" hidden="1"/>
    </xf>
    <xf numFmtId="0" fontId="4" fillId="0" borderId="17" xfId="4" applyFont="1" applyFill="1" applyBorder="1" applyAlignment="1" applyProtection="1">
      <alignment horizontal="left" vertical="center"/>
      <protection locked="0" hidden="1"/>
    </xf>
    <xf numFmtId="0" fontId="4" fillId="0" borderId="18" xfId="4" applyFont="1" applyFill="1" applyBorder="1" applyAlignment="1" applyProtection="1">
      <alignment horizontal="left" vertical="center"/>
      <protection locked="0" hidden="1"/>
    </xf>
    <xf numFmtId="0" fontId="4" fillId="0" borderId="19" xfId="4" applyFont="1" applyFill="1" applyBorder="1" applyAlignment="1" applyProtection="1">
      <alignment horizontal="left" vertical="center"/>
      <protection locked="0" hidden="1"/>
    </xf>
    <xf numFmtId="0" fontId="7" fillId="0" borderId="8" xfId="4" applyFont="1" applyBorder="1" applyAlignment="1" applyProtection="1">
      <alignment horizontal="center" vertical="top"/>
      <protection hidden="1"/>
    </xf>
    <xf numFmtId="0" fontId="4" fillId="0" borderId="17" xfId="4" applyFont="1" applyFill="1" applyBorder="1" applyAlignment="1" applyProtection="1">
      <alignment horizontal="right" vertical="center"/>
      <protection locked="0" hidden="1"/>
    </xf>
    <xf numFmtId="0" fontId="4" fillId="0" borderId="18" xfId="4" applyFont="1" applyFill="1" applyBorder="1" applyAlignment="1" applyProtection="1">
      <alignment horizontal="right" vertical="center"/>
      <protection locked="0" hidden="1"/>
    </xf>
    <xf numFmtId="0" fontId="4" fillId="0" borderId="19" xfId="4" applyFont="1" applyFill="1" applyBorder="1" applyAlignment="1" applyProtection="1">
      <alignment horizontal="right" vertical="center"/>
      <protection locked="0" hidden="1"/>
    </xf>
    <xf numFmtId="49" fontId="4" fillId="0" borderId="17" xfId="4" applyNumberFormat="1" applyFont="1" applyFill="1" applyBorder="1" applyAlignment="1" applyProtection="1">
      <alignment horizontal="right" vertical="center"/>
      <protection locked="0" hidden="1"/>
    </xf>
    <xf numFmtId="49" fontId="4" fillId="0" borderId="19" xfId="4" applyNumberFormat="1" applyFont="1" applyFill="1" applyBorder="1" applyAlignment="1" applyProtection="1">
      <alignment horizontal="right" vertical="center"/>
      <protection locked="0" hidden="1"/>
    </xf>
    <xf numFmtId="0" fontId="7" fillId="0" borderId="8" xfId="4" applyFont="1" applyBorder="1" applyAlignment="1" applyProtection="1">
      <alignment vertical="top" wrapText="1"/>
      <protection hidden="1"/>
    </xf>
    <xf numFmtId="0" fontId="7" fillId="0" borderId="0" xfId="4" applyFont="1" applyBorder="1" applyAlignment="1" applyProtection="1">
      <alignment horizontal="right" vertical="center"/>
      <protection hidden="1"/>
    </xf>
    <xf numFmtId="0" fontId="5" fillId="0" borderId="7" xfId="4" applyFont="1" applyBorder="1" applyAlignment="1" applyProtection="1">
      <alignment horizontal="center" vertical="center"/>
      <protection hidden="1"/>
    </xf>
    <xf numFmtId="0" fontId="5" fillId="0" borderId="0" xfId="4" applyFont="1" applyBorder="1" applyAlignment="1" applyProtection="1">
      <alignment horizontal="center" vertical="center"/>
      <protection hidden="1"/>
    </xf>
    <xf numFmtId="0" fontId="7" fillId="0" borderId="0" xfId="4" applyFont="1" applyBorder="1" applyAlignment="1">
      <alignment horizontal="center" vertical="center"/>
    </xf>
    <xf numFmtId="0" fontId="7" fillId="0" borderId="0" xfId="4" applyFont="1" applyBorder="1" applyAlignment="1">
      <alignment horizontal="center"/>
    </xf>
    <xf numFmtId="0" fontId="7" fillId="0" borderId="15" xfId="4" applyFont="1" applyBorder="1" applyAlignment="1">
      <alignment horizontal="center"/>
    </xf>
    <xf numFmtId="0" fontId="6" fillId="0" borderId="17" xfId="1" applyFill="1" applyBorder="1" applyAlignment="1" applyProtection="1">
      <protection locked="0" hidden="1"/>
    </xf>
    <xf numFmtId="0" fontId="15" fillId="0" borderId="18" xfId="1" applyFont="1" applyFill="1" applyBorder="1" applyAlignment="1" applyProtection="1">
      <protection locked="0" hidden="1"/>
    </xf>
    <xf numFmtId="0" fontId="15" fillId="0" borderId="19" xfId="1" applyFont="1" applyFill="1" applyBorder="1" applyAlignment="1" applyProtection="1">
      <protection locked="0" hidden="1"/>
    </xf>
    <xf numFmtId="0" fontId="5" fillId="0" borderId="7" xfId="4" applyFont="1" applyBorder="1" applyAlignment="1" applyProtection="1">
      <alignment horizontal="right" vertical="center"/>
      <protection hidden="1"/>
    </xf>
    <xf numFmtId="1" fontId="4" fillId="0" borderId="17" xfId="4" applyNumberFormat="1" applyFont="1" applyFill="1" applyBorder="1" applyAlignment="1" applyProtection="1">
      <alignment horizontal="center" vertical="center"/>
      <protection locked="0" hidden="1"/>
    </xf>
    <xf numFmtId="1" fontId="4" fillId="0" borderId="19" xfId="4" applyNumberFormat="1" applyFont="1" applyFill="1" applyBorder="1" applyAlignment="1" applyProtection="1">
      <alignment horizontal="center" vertical="center"/>
      <protection locked="0" hidden="1"/>
    </xf>
    <xf numFmtId="0" fontId="7" fillId="0" borderId="0" xfId="4" applyFont="1" applyBorder="1" applyAlignment="1" applyProtection="1">
      <alignment horizontal="right" vertical="center" wrapText="1"/>
      <protection hidden="1"/>
    </xf>
    <xf numFmtId="0" fontId="4" fillId="0" borderId="7" xfId="4" applyFont="1" applyFill="1" applyBorder="1" applyAlignment="1" applyProtection="1">
      <alignment horizontal="left" vertical="center" wrapText="1"/>
      <protection hidden="1"/>
    </xf>
    <xf numFmtId="0" fontId="4" fillId="0" borderId="0" xfId="4" applyFont="1" applyFill="1" applyBorder="1" applyAlignment="1" applyProtection="1">
      <alignment horizontal="left" vertical="center" wrapText="1"/>
      <protection hidden="1"/>
    </xf>
    <xf numFmtId="0" fontId="4" fillId="0" borderId="15" xfId="4" applyFont="1" applyFill="1" applyBorder="1" applyAlignment="1" applyProtection="1">
      <alignment horizontal="left" vertical="center" wrapText="1"/>
      <protection hidden="1"/>
    </xf>
    <xf numFmtId="0" fontId="13" fillId="0" borderId="7" xfId="4" applyFont="1" applyBorder="1" applyAlignment="1" applyProtection="1">
      <alignment horizontal="center" vertical="center" wrapText="1"/>
      <protection hidden="1"/>
    </xf>
    <xf numFmtId="0" fontId="13" fillId="0" borderId="0" xfId="4" applyFont="1" applyBorder="1" applyAlignment="1" applyProtection="1">
      <alignment horizontal="center" vertical="center" wrapText="1"/>
      <protection hidden="1"/>
    </xf>
    <xf numFmtId="0" fontId="13" fillId="0" borderId="15" xfId="4" applyFont="1" applyBorder="1" applyAlignment="1" applyProtection="1">
      <alignment horizontal="center" vertical="center" wrapText="1"/>
      <protection hidden="1"/>
    </xf>
    <xf numFmtId="0" fontId="5" fillId="0" borderId="7" xfId="4" applyFont="1" applyBorder="1" applyAlignment="1" applyProtection="1">
      <alignment horizontal="right" vertical="center" wrapText="1"/>
      <protection hidden="1"/>
    </xf>
    <xf numFmtId="0" fontId="5" fillId="0" borderId="15" xfId="4" applyFont="1" applyBorder="1" applyAlignment="1" applyProtection="1">
      <alignment horizontal="right" vertical="center" wrapText="1"/>
      <protection hidden="1"/>
    </xf>
    <xf numFmtId="0" fontId="8" fillId="0" borderId="10" xfId="0" applyFont="1" applyFill="1" applyBorder="1" applyAlignment="1" applyProtection="1">
      <alignment horizontal="center" vertical="center" wrapText="1"/>
      <protection hidden="1"/>
    </xf>
    <xf numFmtId="0" fontId="4" fillId="0" borderId="17" xfId="0" applyFont="1" applyFill="1" applyBorder="1" applyAlignment="1">
      <alignment horizontal="left" vertical="center" wrapText="1"/>
    </xf>
    <xf numFmtId="0" fontId="17" fillId="0" borderId="18" xfId="0" applyFont="1" applyFill="1" applyBorder="1" applyAlignment="1">
      <alignment horizontal="left" vertical="center" wrapText="1"/>
    </xf>
    <xf numFmtId="0" fontId="17" fillId="0" borderId="19"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12" fillId="0" borderId="0" xfId="0" applyFont="1" applyFill="1" applyBorder="1" applyAlignment="1" applyProtection="1">
      <alignment horizontal="center" vertical="center" wrapText="1"/>
      <protection hidden="1"/>
    </xf>
    <xf numFmtId="0" fontId="9" fillId="0" borderId="18" xfId="0" applyFont="1" applyFill="1" applyBorder="1" applyAlignment="1" applyProtection="1">
      <alignment horizontal="center" vertical="top" wrapText="1"/>
      <protection hidden="1"/>
    </xf>
    <xf numFmtId="0" fontId="9" fillId="0" borderId="12" xfId="0" applyFont="1" applyFill="1" applyBorder="1" applyAlignment="1" applyProtection="1">
      <alignment vertical="center" wrapText="1"/>
      <protection hidden="1"/>
    </xf>
    <xf numFmtId="0" fontId="9" fillId="0" borderId="20" xfId="0" applyFont="1" applyFill="1" applyBorder="1" applyAlignment="1" applyProtection="1">
      <alignment vertical="center" wrapText="1"/>
      <protection hidden="1"/>
    </xf>
    <xf numFmtId="0" fontId="9" fillId="0" borderId="21" xfId="0" applyFont="1" applyFill="1" applyBorder="1" applyAlignment="1" applyProtection="1">
      <alignment vertical="center" wrapText="1"/>
      <protection hidden="1"/>
    </xf>
    <xf numFmtId="0" fontId="4" fillId="0" borderId="12" xfId="0" applyFont="1" applyFill="1" applyBorder="1" applyAlignment="1" applyProtection="1">
      <alignment horizontal="center" vertical="center" wrapText="1"/>
      <protection hidden="1"/>
    </xf>
    <xf numFmtId="0" fontId="4" fillId="0" borderId="20" xfId="0" applyFont="1" applyFill="1" applyBorder="1" applyAlignment="1" applyProtection="1">
      <alignment horizontal="center" vertical="center" wrapText="1"/>
      <protection hidden="1"/>
    </xf>
    <xf numFmtId="0" fontId="4" fillId="0" borderId="21" xfId="0" applyFont="1" applyFill="1" applyBorder="1" applyAlignment="1" applyProtection="1">
      <alignment horizontal="center" vertical="center" wrapText="1"/>
      <protection hidden="1"/>
    </xf>
    <xf numFmtId="0" fontId="5" fillId="0" borderId="5"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17" fillId="0" borderId="20" xfId="0" applyFont="1" applyFill="1" applyBorder="1" applyAlignment="1">
      <alignment vertical="center"/>
    </xf>
    <xf numFmtId="0" fontId="17" fillId="0" borderId="21" xfId="0" applyFont="1" applyFill="1" applyBorder="1" applyAlignment="1">
      <alignment vertical="center"/>
    </xf>
    <xf numFmtId="0" fontId="5" fillId="0" borderId="5" xfId="0" applyFont="1" applyFill="1" applyBorder="1" applyAlignment="1">
      <alignment horizontal="left" vertical="center" wrapText="1" indent="1"/>
    </xf>
    <xf numFmtId="0" fontId="5" fillId="0" borderId="31" xfId="0" applyFont="1" applyFill="1" applyBorder="1" applyAlignment="1">
      <alignment horizontal="left" vertical="center" wrapText="1" indent="1"/>
    </xf>
    <xf numFmtId="0" fontId="5" fillId="0" borderId="32" xfId="0" applyFont="1" applyFill="1" applyBorder="1" applyAlignment="1">
      <alignment horizontal="left" vertical="center" wrapText="1" indent="1"/>
    </xf>
    <xf numFmtId="0" fontId="10" fillId="0" borderId="0" xfId="0" applyFont="1" applyFill="1" applyBorder="1" applyAlignment="1">
      <alignment vertical="center" wrapText="1"/>
    </xf>
    <xf numFmtId="0" fontId="10" fillId="0" borderId="0" xfId="0" applyFont="1" applyFill="1" applyAlignment="1">
      <alignment vertical="center"/>
    </xf>
    <xf numFmtId="0" fontId="4" fillId="0" borderId="25"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17" fillId="0" borderId="29" xfId="0" applyFont="1" applyFill="1" applyBorder="1" applyAlignment="1">
      <alignment vertical="center"/>
    </xf>
    <xf numFmtId="0" fontId="17" fillId="0" borderId="30" xfId="0" applyFont="1" applyFill="1" applyBorder="1" applyAlignment="1">
      <alignment vertical="center"/>
    </xf>
    <xf numFmtId="0" fontId="5" fillId="0" borderId="13"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24" fillId="0" borderId="0" xfId="0" applyFont="1" applyFill="1" applyBorder="1" applyAlignment="1">
      <alignment vertical="center" wrapText="1"/>
    </xf>
    <xf numFmtId="0" fontId="24" fillId="0" borderId="0" xfId="0" applyFont="1" applyFill="1" applyAlignment="1">
      <alignment vertical="center"/>
    </xf>
    <xf numFmtId="0" fontId="9" fillId="0" borderId="18" xfId="0" applyFont="1" applyFill="1" applyBorder="1" applyAlignment="1" applyProtection="1">
      <alignment horizontal="left" vertical="center" wrapText="1"/>
      <protection hidden="1"/>
    </xf>
    <xf numFmtId="0" fontId="4" fillId="0" borderId="11" xfId="0" applyFont="1" applyFill="1" applyBorder="1" applyAlignment="1" applyProtection="1">
      <alignment horizontal="center" vertical="center" wrapText="1"/>
      <protection hidden="1"/>
    </xf>
    <xf numFmtId="0" fontId="8" fillId="0" borderId="11" xfId="0" applyFont="1" applyFill="1" applyBorder="1" applyAlignment="1" applyProtection="1">
      <alignment horizontal="center" vertical="center" wrapText="1"/>
      <protection hidden="1"/>
    </xf>
    <xf numFmtId="0" fontId="9" fillId="0" borderId="12" xfId="0" applyFont="1" applyFill="1" applyBorder="1" applyAlignment="1" applyProtection="1">
      <alignment horizontal="center" vertical="center" wrapText="1"/>
      <protection hidden="1"/>
    </xf>
    <xf numFmtId="0" fontId="9" fillId="0" borderId="20" xfId="0" applyFont="1" applyFill="1" applyBorder="1" applyAlignment="1" applyProtection="1">
      <alignment horizontal="center" vertical="center" wrapText="1"/>
      <protection hidden="1"/>
    </xf>
    <xf numFmtId="0" fontId="9" fillId="0" borderId="21" xfId="0" applyFont="1" applyFill="1" applyBorder="1" applyAlignment="1" applyProtection="1">
      <alignment horizontal="center" vertical="center" wrapText="1"/>
      <protection hidden="1"/>
    </xf>
    <xf numFmtId="0" fontId="4" fillId="0" borderId="5" xfId="0" applyFont="1" applyFill="1" applyBorder="1" applyAlignment="1">
      <alignment horizontal="left" vertical="center" wrapText="1" indent="1"/>
    </xf>
    <xf numFmtId="0" fontId="4" fillId="0" borderId="31" xfId="0" applyFont="1" applyFill="1" applyBorder="1" applyAlignment="1">
      <alignment horizontal="left" vertical="center" wrapText="1" indent="1"/>
    </xf>
    <xf numFmtId="0" fontId="4" fillId="0" borderId="32" xfId="0" applyFont="1" applyFill="1" applyBorder="1" applyAlignment="1">
      <alignment horizontal="left" vertical="center" wrapText="1" indent="1"/>
    </xf>
    <xf numFmtId="0" fontId="5" fillId="0" borderId="13" xfId="0" applyFont="1" applyFill="1" applyBorder="1" applyAlignment="1">
      <alignment horizontal="left" vertical="center" wrapText="1" indent="1"/>
    </xf>
    <xf numFmtId="0" fontId="5" fillId="0" borderId="33" xfId="0" applyFont="1" applyFill="1" applyBorder="1" applyAlignment="1">
      <alignment horizontal="left" vertical="center" wrapText="1" indent="1"/>
    </xf>
    <xf numFmtId="0" fontId="5" fillId="0" borderId="34" xfId="0" applyFont="1" applyFill="1" applyBorder="1" applyAlignment="1">
      <alignment horizontal="left" vertical="center" wrapText="1" indent="1"/>
    </xf>
    <xf numFmtId="0" fontId="4" fillId="0" borderId="21" xfId="0" applyFont="1" applyFill="1" applyBorder="1" applyAlignment="1">
      <alignment horizontal="left" vertical="center" wrapText="1"/>
    </xf>
    <xf numFmtId="0" fontId="4" fillId="0" borderId="35" xfId="0" applyFont="1" applyFill="1" applyBorder="1" applyAlignment="1">
      <alignment horizontal="left" vertical="center" wrapText="1" indent="1"/>
    </xf>
    <xf numFmtId="0" fontId="4" fillId="0" borderId="36" xfId="0" applyFont="1" applyFill="1" applyBorder="1" applyAlignment="1">
      <alignment horizontal="left" vertical="center" wrapText="1" indent="1"/>
    </xf>
    <xf numFmtId="0" fontId="4" fillId="0" borderId="37" xfId="0" applyFont="1" applyFill="1" applyBorder="1" applyAlignment="1">
      <alignment horizontal="left" vertical="center" wrapText="1" indent="1"/>
    </xf>
    <xf numFmtId="0" fontId="9" fillId="0" borderId="0" xfId="0" applyFont="1" applyFill="1" applyBorder="1" applyAlignment="1" applyProtection="1">
      <alignment horizontal="center" vertical="top" wrapText="1"/>
      <protection hidden="1"/>
    </xf>
    <xf numFmtId="0" fontId="12" fillId="0" borderId="0" xfId="3" applyFont="1" applyFill="1" applyBorder="1" applyAlignment="1" applyProtection="1">
      <alignment horizontal="center" vertical="center" wrapText="1"/>
      <protection hidden="1"/>
    </xf>
    <xf numFmtId="0" fontId="4" fillId="0" borderId="13" xfId="0" applyFont="1" applyFill="1" applyBorder="1" applyAlignment="1">
      <alignment horizontal="left" vertical="center" wrapText="1" indent="1"/>
    </xf>
    <xf numFmtId="0" fontId="4" fillId="0" borderId="33" xfId="0" applyFont="1" applyFill="1" applyBorder="1" applyAlignment="1">
      <alignment horizontal="left" vertical="center" wrapText="1" indent="1"/>
    </xf>
    <xf numFmtId="0" fontId="4" fillId="0" borderId="34" xfId="0" applyFont="1" applyFill="1" applyBorder="1" applyAlignment="1">
      <alignment horizontal="left" vertical="center" wrapText="1" indent="1"/>
    </xf>
    <xf numFmtId="0" fontId="8" fillId="0" borderId="12" xfId="0" applyFont="1" applyFill="1" applyBorder="1" applyAlignment="1" applyProtection="1">
      <alignment vertical="center" wrapText="1"/>
      <protection hidden="1"/>
    </xf>
    <xf numFmtId="0" fontId="8" fillId="0" borderId="20" xfId="0" applyFont="1" applyFill="1" applyBorder="1" applyAlignment="1" applyProtection="1">
      <alignment vertical="center" wrapText="1"/>
      <protection hidden="1"/>
    </xf>
    <xf numFmtId="0" fontId="8" fillId="0" borderId="21" xfId="0" applyFont="1" applyFill="1" applyBorder="1" applyAlignment="1" applyProtection="1">
      <alignment vertical="center" wrapText="1"/>
      <protection hidden="1"/>
    </xf>
    <xf numFmtId="0" fontId="12" fillId="0" borderId="0" xfId="0" applyFont="1" applyFill="1" applyBorder="1" applyAlignment="1">
      <alignment horizontal="center" vertical="center" wrapText="1"/>
    </xf>
    <xf numFmtId="0" fontId="9" fillId="0" borderId="18" xfId="0" applyFont="1" applyFill="1" applyBorder="1" applyAlignment="1">
      <alignment horizontal="center" vertical="top" wrapText="1"/>
    </xf>
    <xf numFmtId="0" fontId="4"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7" fillId="0" borderId="20" xfId="0" applyFont="1" applyFill="1" applyBorder="1" applyAlignment="1">
      <alignment vertical="center" wrapText="1"/>
    </xf>
    <xf numFmtId="0" fontId="17" fillId="0" borderId="21" xfId="0" applyFont="1" applyFill="1" applyBorder="1" applyAlignment="1">
      <alignment vertical="center" wrapText="1"/>
    </xf>
    <xf numFmtId="0" fontId="8" fillId="0" borderId="11" xfId="0" applyFont="1" applyFill="1" applyBorder="1" applyAlignment="1" applyProtection="1">
      <alignment vertical="center" wrapText="1"/>
      <protection hidden="1"/>
    </xf>
    <xf numFmtId="0" fontId="9" fillId="0" borderId="0" xfId="0" applyFont="1" applyFill="1" applyBorder="1" applyAlignment="1">
      <alignment horizontal="center" vertical="top" wrapText="1"/>
    </xf>
    <xf numFmtId="0" fontId="8" fillId="0" borderId="10" xfId="0" applyFont="1" applyFill="1" applyBorder="1" applyAlignment="1">
      <alignment horizontal="center" vertical="center" wrapText="1"/>
    </xf>
    <xf numFmtId="0" fontId="17" fillId="0" borderId="31" xfId="0" applyFont="1" applyFill="1" applyBorder="1"/>
    <xf numFmtId="0" fontId="17" fillId="0" borderId="32" xfId="0" applyFont="1" applyFill="1" applyBorder="1"/>
    <xf numFmtId="0" fontId="17" fillId="0" borderId="33" xfId="0" applyFont="1" applyFill="1" applyBorder="1"/>
    <xf numFmtId="0" fontId="17" fillId="0" borderId="34" xfId="0" applyFont="1" applyFill="1" applyBorder="1"/>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8" xfId="0" applyFont="1" applyFill="1" applyBorder="1" applyAlignment="1">
      <alignment vertical="center" wrapText="1"/>
    </xf>
    <xf numFmtId="0" fontId="12" fillId="0" borderId="0" xfId="0" applyFont="1" applyFill="1" applyBorder="1" applyAlignment="1">
      <alignment horizontal="center" wrapText="1"/>
    </xf>
    <xf numFmtId="0" fontId="7" fillId="0" borderId="5"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31"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1" fillId="0" borderId="20" xfId="0" applyFont="1" applyFill="1" applyBorder="1" applyAlignment="1">
      <alignment vertical="center" wrapText="1"/>
    </xf>
    <xf numFmtId="0" fontId="1" fillId="0" borderId="21" xfId="0" applyFont="1" applyFill="1" applyBorder="1" applyAlignment="1">
      <alignment vertical="center" wrapText="1"/>
    </xf>
    <xf numFmtId="0" fontId="9" fillId="0" borderId="0" xfId="6" applyFont="1" applyFill="1" applyBorder="1" applyAlignment="1" applyProtection="1">
      <alignment horizontal="center" vertical="center"/>
      <protection hidden="1"/>
    </xf>
    <xf numFmtId="0" fontId="20" fillId="0" borderId="0" xfId="6" applyFont="1" applyFill="1" applyBorder="1" applyAlignment="1" applyProtection="1">
      <alignment horizontal="center" vertical="center"/>
      <protection hidden="1"/>
    </xf>
    <xf numFmtId="14" fontId="20" fillId="0" borderId="0" xfId="6" applyNumberFormat="1" applyFont="1" applyFill="1" applyBorder="1" applyAlignment="1" applyProtection="1">
      <alignment horizontal="center" vertical="center"/>
      <protection locked="0" hidden="1"/>
    </xf>
    <xf numFmtId="0" fontId="1" fillId="0" borderId="0" xfId="6" applyFont="1" applyFill="1" applyBorder="1" applyAlignment="1">
      <alignment vertical="center"/>
    </xf>
    <xf numFmtId="0" fontId="21" fillId="0" borderId="11" xfId="0" applyFont="1" applyFill="1" applyBorder="1" applyAlignment="1">
      <alignment horizontal="center" vertical="center" wrapText="1"/>
    </xf>
    <xf numFmtId="49" fontId="22" fillId="0" borderId="11" xfId="0" applyNumberFormat="1" applyFont="1" applyFill="1" applyBorder="1" applyAlignment="1">
      <alignment horizontal="center" vertical="center" wrapText="1"/>
    </xf>
    <xf numFmtId="0" fontId="17" fillId="0" borderId="0" xfId="0" applyFont="1" applyAlignment="1">
      <alignment horizontal="left" wrapText="1"/>
    </xf>
    <xf numFmtId="0" fontId="17" fillId="0" borderId="0" xfId="0" applyFont="1" applyAlignment="1">
      <alignment horizontal="left" vertical="top" wrapText="1"/>
    </xf>
    <xf numFmtId="0" fontId="9" fillId="0" borderId="0" xfId="0" applyFont="1" applyAlignment="1"/>
    <xf numFmtId="0" fontId="17" fillId="0" borderId="0" xfId="0" applyFont="1" applyAlignment="1">
      <alignment horizontal="left"/>
    </xf>
    <xf numFmtId="0" fontId="17" fillId="0" borderId="0" xfId="0" applyNumberFormat="1" applyFont="1" applyAlignment="1">
      <alignment horizontal="left" vertical="top" wrapText="1"/>
    </xf>
    <xf numFmtId="0" fontId="17" fillId="0" borderId="0" xfId="0" applyNumberFormat="1" applyFont="1" applyAlignment="1">
      <alignment horizontal="left" vertical="top"/>
    </xf>
    <xf numFmtId="0" fontId="17" fillId="0" borderId="0" xfId="0" applyFont="1" applyAlignment="1">
      <alignment horizontal="left" vertical="top"/>
    </xf>
  </cellXfs>
  <cellStyles count="7">
    <cellStyle name="Hyperlink" xfId="1" builtinId="8"/>
    <cellStyle name="Normal" xfId="0" builtinId="0"/>
    <cellStyle name="Normal 2" xfId="2"/>
    <cellStyle name="Normal 3" xfId="3"/>
    <cellStyle name="Normal_TFI-POD" xfId="4"/>
    <cellStyle name="Obično_Knjiga2" xfId="5"/>
    <cellStyle name="Style 1" xfId="6"/>
  </cellStyles>
  <dxfs count="3">
    <dxf>
      <font>
        <condense val="0"/>
        <extend val="0"/>
        <color indexed="9"/>
      </font>
      <fill>
        <patternFill patternType="solid">
          <bgColor indexed="10"/>
        </patternFill>
      </fill>
    </dxf>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raga.celiscak@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63"/>
  <sheetViews>
    <sheetView tabSelected="1" zoomScaleNormal="100" zoomScaleSheetLayoutView="110" workbookViewId="0">
      <selection activeCell="J15" sqref="J15"/>
    </sheetView>
  </sheetViews>
  <sheetFormatPr defaultRowHeight="12.75" x14ac:dyDescent="0.2"/>
  <cols>
    <col min="1" max="1" width="11.28515625" style="11" customWidth="1"/>
    <col min="2" max="2" width="14.140625" style="11" customWidth="1"/>
    <col min="3" max="4" width="9.140625" style="11"/>
    <col min="5" max="5" width="9.85546875" style="11" bestFit="1" customWidth="1"/>
    <col min="6" max="6" width="9.140625" style="11"/>
    <col min="7" max="7" width="15.140625" style="11" customWidth="1"/>
    <col min="8" max="8" width="19.28515625" style="11" customWidth="1"/>
    <col min="9" max="9" width="14.42578125" style="11" customWidth="1"/>
    <col min="10" max="16384" width="9.140625" style="11"/>
  </cols>
  <sheetData>
    <row r="1" spans="1:12" ht="15.75" x14ac:dyDescent="0.25">
      <c r="A1" s="142" t="s">
        <v>95</v>
      </c>
      <c r="B1" s="143"/>
      <c r="C1" s="143"/>
      <c r="D1" s="76"/>
      <c r="E1" s="76"/>
      <c r="F1" s="76"/>
      <c r="G1" s="76"/>
      <c r="H1" s="76"/>
      <c r="I1" s="77"/>
      <c r="J1" s="10"/>
      <c r="K1" s="10"/>
      <c r="L1" s="10"/>
    </row>
    <row r="2" spans="1:12" ht="12.75" customHeight="1" x14ac:dyDescent="0.2">
      <c r="A2" s="172" t="s">
        <v>96</v>
      </c>
      <c r="B2" s="173"/>
      <c r="C2" s="173"/>
      <c r="D2" s="174"/>
      <c r="E2" s="111" t="s">
        <v>93</v>
      </c>
      <c r="F2" s="12"/>
      <c r="G2" s="13" t="s">
        <v>51</v>
      </c>
      <c r="H2" s="111" t="s">
        <v>94</v>
      </c>
      <c r="I2" s="78"/>
      <c r="J2" s="10"/>
      <c r="K2" s="10"/>
      <c r="L2" s="10"/>
    </row>
    <row r="3" spans="1:12" x14ac:dyDescent="0.2">
      <c r="A3" s="79"/>
      <c r="B3" s="14"/>
      <c r="C3" s="14"/>
      <c r="D3" s="14"/>
      <c r="E3" s="15"/>
      <c r="F3" s="15"/>
      <c r="G3" s="14"/>
      <c r="H3" s="14"/>
      <c r="I3" s="80"/>
      <c r="J3" s="10"/>
      <c r="K3" s="10"/>
      <c r="L3" s="10"/>
    </row>
    <row r="4" spans="1:12" ht="15" customHeight="1" x14ac:dyDescent="0.2">
      <c r="A4" s="175" t="s">
        <v>97</v>
      </c>
      <c r="B4" s="176"/>
      <c r="C4" s="176"/>
      <c r="D4" s="176"/>
      <c r="E4" s="176"/>
      <c r="F4" s="176"/>
      <c r="G4" s="176"/>
      <c r="H4" s="176"/>
      <c r="I4" s="177"/>
      <c r="J4" s="10"/>
      <c r="K4" s="10"/>
      <c r="L4" s="10"/>
    </row>
    <row r="5" spans="1:12" x14ac:dyDescent="0.2">
      <c r="A5" s="81"/>
      <c r="B5" s="16"/>
      <c r="C5" s="16"/>
      <c r="D5" s="16"/>
      <c r="E5" s="17"/>
      <c r="F5" s="82"/>
      <c r="G5" s="18"/>
      <c r="H5" s="19"/>
      <c r="I5" s="83"/>
      <c r="J5" s="10"/>
      <c r="K5" s="10"/>
      <c r="L5" s="10"/>
    </row>
    <row r="6" spans="1:12" x14ac:dyDescent="0.2">
      <c r="A6" s="134" t="s">
        <v>98</v>
      </c>
      <c r="B6" s="135"/>
      <c r="C6" s="147" t="s">
        <v>61</v>
      </c>
      <c r="D6" s="148"/>
      <c r="E6" s="29"/>
      <c r="F6" s="29"/>
      <c r="G6" s="29"/>
      <c r="H6" s="29"/>
      <c r="I6" s="84"/>
      <c r="J6" s="10"/>
      <c r="K6" s="10"/>
      <c r="L6" s="10"/>
    </row>
    <row r="7" spans="1:12" x14ac:dyDescent="0.2">
      <c r="A7" s="85"/>
      <c r="B7" s="22"/>
      <c r="C7" s="16"/>
      <c r="D7" s="16"/>
      <c r="E7" s="29"/>
      <c r="F7" s="29"/>
      <c r="G7" s="29"/>
      <c r="H7" s="29"/>
      <c r="I7" s="84"/>
      <c r="J7" s="10"/>
      <c r="K7" s="10"/>
      <c r="L7" s="10"/>
    </row>
    <row r="8" spans="1:12" ht="12.75" customHeight="1" x14ac:dyDescent="0.2">
      <c r="A8" s="178" t="s">
        <v>99</v>
      </c>
      <c r="B8" s="179"/>
      <c r="C8" s="147" t="s">
        <v>62</v>
      </c>
      <c r="D8" s="148"/>
      <c r="E8" s="29"/>
      <c r="F8" s="29"/>
      <c r="G8" s="29"/>
      <c r="H8" s="29"/>
      <c r="I8" s="86"/>
      <c r="J8" s="10"/>
      <c r="K8" s="10"/>
      <c r="L8" s="10"/>
    </row>
    <row r="9" spans="1:12" x14ac:dyDescent="0.2">
      <c r="A9" s="87"/>
      <c r="B9" s="45"/>
      <c r="C9" s="20"/>
      <c r="D9" s="26"/>
      <c r="E9" s="16"/>
      <c r="F9" s="16"/>
      <c r="G9" s="16"/>
      <c r="H9" s="16"/>
      <c r="I9" s="86"/>
      <c r="J9" s="10"/>
      <c r="K9" s="10"/>
      <c r="L9" s="10"/>
    </row>
    <row r="10" spans="1:12" ht="12.75" customHeight="1" x14ac:dyDescent="0.2">
      <c r="A10" s="129" t="s">
        <v>100</v>
      </c>
      <c r="B10" s="171"/>
      <c r="C10" s="147" t="s">
        <v>63</v>
      </c>
      <c r="D10" s="148"/>
      <c r="E10" s="16"/>
      <c r="F10" s="16"/>
      <c r="G10" s="16"/>
      <c r="H10" s="16"/>
      <c r="I10" s="86"/>
      <c r="J10" s="10"/>
      <c r="K10" s="10"/>
      <c r="L10" s="10"/>
    </row>
    <row r="11" spans="1:12" x14ac:dyDescent="0.2">
      <c r="A11" s="129"/>
      <c r="B11" s="171"/>
      <c r="C11" s="16"/>
      <c r="D11" s="16"/>
      <c r="E11" s="16"/>
      <c r="F11" s="16"/>
      <c r="G11" s="16"/>
      <c r="H11" s="16"/>
      <c r="I11" s="86"/>
      <c r="J11" s="10"/>
      <c r="K11" s="10"/>
      <c r="L11" s="10"/>
    </row>
    <row r="12" spans="1:12" x14ac:dyDescent="0.2">
      <c r="A12" s="134" t="s">
        <v>101</v>
      </c>
      <c r="B12" s="135"/>
      <c r="C12" s="149" t="s">
        <v>64</v>
      </c>
      <c r="D12" s="150"/>
      <c r="E12" s="150"/>
      <c r="F12" s="150"/>
      <c r="G12" s="150"/>
      <c r="H12" s="150"/>
      <c r="I12" s="151"/>
      <c r="J12" s="10"/>
      <c r="K12" s="10"/>
      <c r="L12" s="10"/>
    </row>
    <row r="13" spans="1:12" x14ac:dyDescent="0.2">
      <c r="A13" s="85"/>
      <c r="B13" s="22"/>
      <c r="C13" s="21"/>
      <c r="D13" s="16"/>
      <c r="E13" s="16"/>
      <c r="F13" s="16"/>
      <c r="G13" s="16"/>
      <c r="H13" s="16"/>
      <c r="I13" s="86"/>
      <c r="J13" s="10"/>
      <c r="K13" s="10"/>
      <c r="L13" s="10"/>
    </row>
    <row r="14" spans="1:12" x14ac:dyDescent="0.2">
      <c r="A14" s="134" t="s">
        <v>102</v>
      </c>
      <c r="B14" s="135"/>
      <c r="C14" s="169">
        <v>48000</v>
      </c>
      <c r="D14" s="170"/>
      <c r="E14" s="16"/>
      <c r="F14" s="149" t="s">
        <v>65</v>
      </c>
      <c r="G14" s="150"/>
      <c r="H14" s="150"/>
      <c r="I14" s="151"/>
      <c r="J14" s="10"/>
      <c r="K14" s="10"/>
      <c r="L14" s="10"/>
    </row>
    <row r="15" spans="1:12" x14ac:dyDescent="0.2">
      <c r="A15" s="85"/>
      <c r="B15" s="22"/>
      <c r="C15" s="16"/>
      <c r="D15" s="16"/>
      <c r="E15" s="16"/>
      <c r="F15" s="16"/>
      <c r="G15" s="16"/>
      <c r="H15" s="16"/>
      <c r="I15" s="86"/>
      <c r="J15" s="10"/>
      <c r="K15" s="10"/>
      <c r="L15" s="10"/>
    </row>
    <row r="16" spans="1:12" x14ac:dyDescent="0.2">
      <c r="A16" s="134" t="s">
        <v>103</v>
      </c>
      <c r="B16" s="135"/>
      <c r="C16" s="149" t="s">
        <v>66</v>
      </c>
      <c r="D16" s="150"/>
      <c r="E16" s="150"/>
      <c r="F16" s="150"/>
      <c r="G16" s="150"/>
      <c r="H16" s="150"/>
      <c r="I16" s="151"/>
      <c r="J16" s="10"/>
      <c r="K16" s="10"/>
      <c r="L16" s="10"/>
    </row>
    <row r="17" spans="1:12" x14ac:dyDescent="0.2">
      <c r="A17" s="85"/>
      <c r="B17" s="22"/>
      <c r="C17" s="16"/>
      <c r="D17" s="16"/>
      <c r="E17" s="16"/>
      <c r="F17" s="16"/>
      <c r="G17" s="16"/>
      <c r="H17" s="16"/>
      <c r="I17" s="86"/>
      <c r="J17" s="10"/>
      <c r="K17" s="10"/>
      <c r="L17" s="10"/>
    </row>
    <row r="18" spans="1:12" x14ac:dyDescent="0.2">
      <c r="A18" s="134" t="s">
        <v>104</v>
      </c>
      <c r="B18" s="135"/>
      <c r="C18" s="165" t="s">
        <v>67</v>
      </c>
      <c r="D18" s="166"/>
      <c r="E18" s="166"/>
      <c r="F18" s="166"/>
      <c r="G18" s="166"/>
      <c r="H18" s="166"/>
      <c r="I18" s="167"/>
      <c r="J18" s="10"/>
      <c r="K18" s="10"/>
      <c r="L18" s="10"/>
    </row>
    <row r="19" spans="1:12" x14ac:dyDescent="0.2">
      <c r="A19" s="85"/>
      <c r="B19" s="22"/>
      <c r="C19" s="21"/>
      <c r="D19" s="16"/>
      <c r="E19" s="16"/>
      <c r="F19" s="16"/>
      <c r="G19" s="16"/>
      <c r="H19" s="16"/>
      <c r="I19" s="86"/>
      <c r="J19" s="10"/>
      <c r="K19" s="10"/>
      <c r="L19" s="10"/>
    </row>
    <row r="20" spans="1:12" x14ac:dyDescent="0.2">
      <c r="A20" s="168" t="s">
        <v>128</v>
      </c>
      <c r="B20" s="135"/>
      <c r="C20" s="165" t="s">
        <v>68</v>
      </c>
      <c r="D20" s="166"/>
      <c r="E20" s="166"/>
      <c r="F20" s="166"/>
      <c r="G20" s="166"/>
      <c r="H20" s="166"/>
      <c r="I20" s="167"/>
      <c r="J20" s="10"/>
      <c r="K20" s="10"/>
      <c r="L20" s="10"/>
    </row>
    <row r="21" spans="1:12" x14ac:dyDescent="0.2">
      <c r="A21" s="85"/>
      <c r="B21" s="22"/>
      <c r="C21" s="21"/>
      <c r="D21" s="16"/>
      <c r="E21" s="16"/>
      <c r="F21" s="16"/>
      <c r="G21" s="16"/>
      <c r="H21" s="16"/>
      <c r="I21" s="86"/>
      <c r="J21" s="10"/>
      <c r="K21" s="10"/>
      <c r="L21" s="10"/>
    </row>
    <row r="22" spans="1:12" x14ac:dyDescent="0.2">
      <c r="A22" s="134" t="s">
        <v>105</v>
      </c>
      <c r="B22" s="135"/>
      <c r="C22" s="112">
        <v>201</v>
      </c>
      <c r="D22" s="149" t="s">
        <v>65</v>
      </c>
      <c r="E22" s="150"/>
      <c r="F22" s="151"/>
      <c r="G22" s="134"/>
      <c r="H22" s="159"/>
      <c r="I22" s="88"/>
      <c r="J22" s="10"/>
      <c r="K22" s="10"/>
      <c r="L22" s="10"/>
    </row>
    <row r="23" spans="1:12" x14ac:dyDescent="0.2">
      <c r="A23" s="85"/>
      <c r="B23" s="22"/>
      <c r="C23" s="16"/>
      <c r="D23" s="24"/>
      <c r="E23" s="24"/>
      <c r="F23" s="24"/>
      <c r="G23" s="24"/>
      <c r="H23" s="16"/>
      <c r="I23" s="86"/>
      <c r="J23" s="10"/>
      <c r="K23" s="10"/>
      <c r="L23" s="10"/>
    </row>
    <row r="24" spans="1:12" x14ac:dyDescent="0.2">
      <c r="A24" s="134" t="s">
        <v>106</v>
      </c>
      <c r="B24" s="135"/>
      <c r="C24" s="112">
        <v>6</v>
      </c>
      <c r="D24" s="149" t="s">
        <v>69</v>
      </c>
      <c r="E24" s="150"/>
      <c r="F24" s="150"/>
      <c r="G24" s="151"/>
      <c r="H24" s="46" t="s">
        <v>107</v>
      </c>
      <c r="I24" s="113">
        <v>6531</v>
      </c>
      <c r="J24" s="10"/>
      <c r="K24" s="10"/>
      <c r="L24" s="10"/>
    </row>
    <row r="25" spans="1:12" x14ac:dyDescent="0.2">
      <c r="A25" s="85"/>
      <c r="B25" s="22"/>
      <c r="C25" s="16"/>
      <c r="D25" s="24"/>
      <c r="E25" s="24"/>
      <c r="F25" s="24"/>
      <c r="G25" s="22"/>
      <c r="H25" s="22" t="s">
        <v>108</v>
      </c>
      <c r="I25" s="89"/>
      <c r="J25" s="10"/>
      <c r="K25" s="10"/>
      <c r="L25" s="10"/>
    </row>
    <row r="26" spans="1:12" x14ac:dyDescent="0.2">
      <c r="A26" s="134" t="s">
        <v>109</v>
      </c>
      <c r="B26" s="135"/>
      <c r="C26" s="114" t="s">
        <v>110</v>
      </c>
      <c r="D26" s="25"/>
      <c r="E26" s="33"/>
      <c r="F26" s="24"/>
      <c r="G26" s="159" t="s">
        <v>111</v>
      </c>
      <c r="H26" s="135"/>
      <c r="I26" s="115" t="s">
        <v>70</v>
      </c>
      <c r="J26" s="10"/>
      <c r="K26" s="10"/>
      <c r="L26" s="10"/>
    </row>
    <row r="27" spans="1:12" x14ac:dyDescent="0.2">
      <c r="A27" s="85"/>
      <c r="B27" s="22"/>
      <c r="C27" s="16"/>
      <c r="D27" s="24"/>
      <c r="E27" s="24"/>
      <c r="F27" s="24"/>
      <c r="G27" s="24"/>
      <c r="H27" s="16"/>
      <c r="I27" s="90"/>
      <c r="J27" s="10"/>
      <c r="K27" s="10"/>
      <c r="L27" s="10"/>
    </row>
    <row r="28" spans="1:12" x14ac:dyDescent="0.2">
      <c r="A28" s="160" t="s">
        <v>112</v>
      </c>
      <c r="B28" s="161"/>
      <c r="C28" s="161"/>
      <c r="D28" s="161"/>
      <c r="E28" s="162"/>
      <c r="F28" s="162"/>
      <c r="G28" s="162"/>
      <c r="H28" s="163" t="s">
        <v>113</v>
      </c>
      <c r="I28" s="164"/>
      <c r="J28" s="10"/>
      <c r="K28" s="10"/>
      <c r="L28" s="10"/>
    </row>
    <row r="29" spans="1:12" x14ac:dyDescent="0.2">
      <c r="A29" s="91"/>
      <c r="B29" s="33"/>
      <c r="C29" s="33"/>
      <c r="D29" s="26"/>
      <c r="E29" s="16"/>
      <c r="F29" s="16"/>
      <c r="G29" s="16"/>
      <c r="H29" s="27"/>
      <c r="I29" s="90"/>
      <c r="J29" s="10"/>
      <c r="K29" s="10"/>
      <c r="L29" s="10"/>
    </row>
    <row r="30" spans="1:12" x14ac:dyDescent="0.2">
      <c r="A30" s="153" t="s">
        <v>71</v>
      </c>
      <c r="B30" s="154"/>
      <c r="C30" s="154"/>
      <c r="D30" s="155"/>
      <c r="E30" s="153" t="s">
        <v>72</v>
      </c>
      <c r="F30" s="154"/>
      <c r="G30" s="155"/>
      <c r="H30" s="156" t="s">
        <v>73</v>
      </c>
      <c r="I30" s="157"/>
      <c r="J30" s="10"/>
      <c r="K30" s="10"/>
      <c r="L30" s="10"/>
    </row>
    <row r="31" spans="1:12" x14ac:dyDescent="0.2">
      <c r="A31" s="85"/>
      <c r="B31" s="22"/>
      <c r="C31" s="21"/>
      <c r="D31" s="158"/>
      <c r="E31" s="158"/>
      <c r="F31" s="158"/>
      <c r="G31" s="158"/>
      <c r="H31" s="16"/>
      <c r="I31" s="92"/>
      <c r="J31" s="10"/>
      <c r="K31" s="10"/>
      <c r="L31" s="10"/>
    </row>
    <row r="32" spans="1:12" x14ac:dyDescent="0.2">
      <c r="A32" s="153" t="s">
        <v>74</v>
      </c>
      <c r="B32" s="154"/>
      <c r="C32" s="154"/>
      <c r="D32" s="155"/>
      <c r="E32" s="153" t="s">
        <v>72</v>
      </c>
      <c r="F32" s="154"/>
      <c r="G32" s="155"/>
      <c r="H32" s="156" t="s">
        <v>75</v>
      </c>
      <c r="I32" s="157"/>
      <c r="J32" s="10"/>
      <c r="K32" s="10"/>
      <c r="L32" s="10"/>
    </row>
    <row r="33" spans="1:12" x14ac:dyDescent="0.2">
      <c r="A33" s="85"/>
      <c r="B33" s="22"/>
      <c r="C33" s="21"/>
      <c r="D33" s="28"/>
      <c r="E33" s="28"/>
      <c r="F33" s="28"/>
      <c r="G33" s="29"/>
      <c r="H33" s="16"/>
      <c r="I33" s="93"/>
      <c r="J33" s="10"/>
      <c r="K33" s="10"/>
      <c r="L33" s="10"/>
    </row>
    <row r="34" spans="1:12" x14ac:dyDescent="0.2">
      <c r="A34" s="153" t="s">
        <v>76</v>
      </c>
      <c r="B34" s="154"/>
      <c r="C34" s="154"/>
      <c r="D34" s="155"/>
      <c r="E34" s="153" t="s">
        <v>77</v>
      </c>
      <c r="F34" s="154"/>
      <c r="G34" s="155"/>
      <c r="H34" s="156" t="s">
        <v>78</v>
      </c>
      <c r="I34" s="157"/>
      <c r="J34" s="10"/>
      <c r="K34" s="10"/>
      <c r="L34" s="10"/>
    </row>
    <row r="35" spans="1:12" x14ac:dyDescent="0.2">
      <c r="A35" s="85"/>
      <c r="B35" s="22"/>
      <c r="C35" s="21"/>
      <c r="D35" s="28"/>
      <c r="E35" s="28"/>
      <c r="F35" s="28"/>
      <c r="G35" s="29"/>
      <c r="H35" s="16"/>
      <c r="I35" s="93"/>
      <c r="J35" s="10"/>
      <c r="K35" s="10"/>
      <c r="L35" s="10"/>
    </row>
    <row r="36" spans="1:12" x14ac:dyDescent="0.2">
      <c r="A36" s="153" t="s">
        <v>79</v>
      </c>
      <c r="B36" s="154"/>
      <c r="C36" s="154"/>
      <c r="D36" s="155"/>
      <c r="E36" s="153" t="s">
        <v>80</v>
      </c>
      <c r="F36" s="154"/>
      <c r="G36" s="155"/>
      <c r="H36" s="156" t="s">
        <v>81</v>
      </c>
      <c r="I36" s="157"/>
      <c r="J36" s="10"/>
      <c r="K36" s="10"/>
      <c r="L36" s="10"/>
    </row>
    <row r="37" spans="1:12" x14ac:dyDescent="0.2">
      <c r="A37" s="94"/>
      <c r="B37" s="30"/>
      <c r="C37" s="152"/>
      <c r="D37" s="152"/>
      <c r="E37" s="16"/>
      <c r="F37" s="152"/>
      <c r="G37" s="152"/>
      <c r="H37" s="16"/>
      <c r="I37" s="86"/>
      <c r="J37" s="10"/>
      <c r="K37" s="10"/>
      <c r="L37" s="10"/>
    </row>
    <row r="38" spans="1:12" x14ac:dyDescent="0.2">
      <c r="A38" s="153" t="s">
        <v>82</v>
      </c>
      <c r="B38" s="154"/>
      <c r="C38" s="154"/>
      <c r="D38" s="155"/>
      <c r="E38" s="153" t="s">
        <v>83</v>
      </c>
      <c r="F38" s="154"/>
      <c r="G38" s="155"/>
      <c r="H38" s="156" t="s">
        <v>84</v>
      </c>
      <c r="I38" s="157"/>
      <c r="J38" s="10"/>
      <c r="K38" s="10"/>
      <c r="L38" s="10"/>
    </row>
    <row r="39" spans="1:12" x14ac:dyDescent="0.2">
      <c r="A39" s="94"/>
      <c r="B39" s="30"/>
      <c r="C39" s="31"/>
      <c r="D39" s="32"/>
      <c r="E39" s="16"/>
      <c r="F39" s="31"/>
      <c r="G39" s="32"/>
      <c r="H39" s="16"/>
      <c r="I39" s="86"/>
      <c r="J39" s="10"/>
      <c r="K39" s="10"/>
      <c r="L39" s="10"/>
    </row>
    <row r="40" spans="1:12" x14ac:dyDescent="0.2">
      <c r="A40" s="153" t="s">
        <v>85</v>
      </c>
      <c r="B40" s="154"/>
      <c r="C40" s="154"/>
      <c r="D40" s="155"/>
      <c r="E40" s="153" t="s">
        <v>86</v>
      </c>
      <c r="F40" s="154"/>
      <c r="G40" s="155"/>
      <c r="H40" s="156" t="s">
        <v>87</v>
      </c>
      <c r="I40" s="157"/>
      <c r="J40" s="10"/>
      <c r="K40" s="10"/>
      <c r="L40" s="10"/>
    </row>
    <row r="41" spans="1:12" x14ac:dyDescent="0.2">
      <c r="A41" s="116"/>
      <c r="B41" s="33"/>
      <c r="C41" s="33"/>
      <c r="D41" s="33"/>
      <c r="E41" s="23"/>
      <c r="F41" s="117"/>
      <c r="G41" s="117"/>
      <c r="H41" s="118"/>
      <c r="I41" s="95"/>
      <c r="J41" s="10"/>
      <c r="K41" s="10"/>
      <c r="L41" s="10"/>
    </row>
    <row r="42" spans="1:12" x14ac:dyDescent="0.2">
      <c r="A42" s="94"/>
      <c r="B42" s="30"/>
      <c r="C42" s="31"/>
      <c r="D42" s="32"/>
      <c r="E42" s="16"/>
      <c r="F42" s="31"/>
      <c r="G42" s="32"/>
      <c r="H42" s="16"/>
      <c r="I42" s="86"/>
      <c r="J42" s="10"/>
      <c r="K42" s="10"/>
      <c r="L42" s="10"/>
    </row>
    <row r="43" spans="1:12" x14ac:dyDescent="0.2">
      <c r="A43" s="96"/>
      <c r="B43" s="34"/>
      <c r="C43" s="34"/>
      <c r="D43" s="20"/>
      <c r="E43" s="20"/>
      <c r="F43" s="34"/>
      <c r="G43" s="20"/>
      <c r="H43" s="20"/>
      <c r="I43" s="97"/>
      <c r="J43" s="10"/>
      <c r="K43" s="10"/>
      <c r="L43" s="10"/>
    </row>
    <row r="44" spans="1:12" ht="12.75" customHeight="1" x14ac:dyDescent="0.2">
      <c r="A44" s="129" t="s">
        <v>114</v>
      </c>
      <c r="B44" s="130"/>
      <c r="C44" s="147"/>
      <c r="D44" s="148"/>
      <c r="E44" s="26"/>
      <c r="F44" s="149"/>
      <c r="G44" s="150"/>
      <c r="H44" s="150"/>
      <c r="I44" s="151"/>
      <c r="J44" s="10"/>
      <c r="K44" s="10"/>
      <c r="L44" s="10"/>
    </row>
    <row r="45" spans="1:12" x14ac:dyDescent="0.2">
      <c r="A45" s="94"/>
      <c r="B45" s="30"/>
      <c r="C45" s="152"/>
      <c r="D45" s="152"/>
      <c r="E45" s="16"/>
      <c r="F45" s="152"/>
      <c r="G45" s="152"/>
      <c r="H45" s="35"/>
      <c r="I45" s="98"/>
      <c r="J45" s="10"/>
      <c r="K45" s="10"/>
      <c r="L45" s="10"/>
    </row>
    <row r="46" spans="1:12" ht="12.75" customHeight="1" x14ac:dyDescent="0.2">
      <c r="A46" s="129" t="s">
        <v>115</v>
      </c>
      <c r="B46" s="130"/>
      <c r="C46" s="149" t="s">
        <v>88</v>
      </c>
      <c r="D46" s="150"/>
      <c r="E46" s="150"/>
      <c r="F46" s="150"/>
      <c r="G46" s="150"/>
      <c r="H46" s="150"/>
      <c r="I46" s="151"/>
      <c r="J46" s="10"/>
      <c r="K46" s="10"/>
      <c r="L46" s="10"/>
    </row>
    <row r="47" spans="1:12" x14ac:dyDescent="0.2">
      <c r="A47" s="85"/>
      <c r="B47" s="22"/>
      <c r="C47" s="21" t="s">
        <v>116</v>
      </c>
      <c r="D47" s="16"/>
      <c r="E47" s="16"/>
      <c r="F47" s="16"/>
      <c r="G47" s="16"/>
      <c r="H47" s="16"/>
      <c r="I47" s="86"/>
      <c r="J47" s="10"/>
      <c r="K47" s="10"/>
      <c r="L47" s="10"/>
    </row>
    <row r="48" spans="1:12" x14ac:dyDescent="0.2">
      <c r="A48" s="129" t="s">
        <v>117</v>
      </c>
      <c r="B48" s="130"/>
      <c r="C48" s="136" t="s">
        <v>89</v>
      </c>
      <c r="D48" s="137"/>
      <c r="E48" s="138"/>
      <c r="F48" s="16"/>
      <c r="G48" s="46" t="s">
        <v>118</v>
      </c>
      <c r="H48" s="136" t="s">
        <v>90</v>
      </c>
      <c r="I48" s="138"/>
      <c r="J48" s="10"/>
      <c r="K48" s="10"/>
      <c r="L48" s="10"/>
    </row>
    <row r="49" spans="1:12" x14ac:dyDescent="0.2">
      <c r="A49" s="85"/>
      <c r="B49" s="22"/>
      <c r="C49" s="21"/>
      <c r="D49" s="16"/>
      <c r="E49" s="16"/>
      <c r="F49" s="16"/>
      <c r="G49" s="16"/>
      <c r="H49" s="16"/>
      <c r="I49" s="86"/>
      <c r="J49" s="10"/>
      <c r="K49" s="10"/>
      <c r="L49" s="10"/>
    </row>
    <row r="50" spans="1:12" ht="12.75" customHeight="1" x14ac:dyDescent="0.2">
      <c r="A50" s="129" t="s">
        <v>119</v>
      </c>
      <c r="B50" s="130"/>
      <c r="C50" s="131" t="s">
        <v>91</v>
      </c>
      <c r="D50" s="132"/>
      <c r="E50" s="132"/>
      <c r="F50" s="132"/>
      <c r="G50" s="132"/>
      <c r="H50" s="132"/>
      <c r="I50" s="133"/>
      <c r="J50" s="10"/>
      <c r="K50" s="10"/>
      <c r="L50" s="10"/>
    </row>
    <row r="51" spans="1:12" x14ac:dyDescent="0.2">
      <c r="A51" s="85"/>
      <c r="B51" s="22"/>
      <c r="C51" s="16"/>
      <c r="D51" s="16"/>
      <c r="E51" s="16"/>
      <c r="F51" s="16"/>
      <c r="G51" s="16"/>
      <c r="H51" s="16"/>
      <c r="I51" s="86"/>
      <c r="J51" s="10"/>
      <c r="K51" s="10"/>
      <c r="L51" s="10"/>
    </row>
    <row r="52" spans="1:12" x14ac:dyDescent="0.2">
      <c r="A52" s="134" t="s">
        <v>120</v>
      </c>
      <c r="B52" s="135"/>
      <c r="C52" s="136" t="s">
        <v>92</v>
      </c>
      <c r="D52" s="137"/>
      <c r="E52" s="137"/>
      <c r="F52" s="137"/>
      <c r="G52" s="137"/>
      <c r="H52" s="137"/>
      <c r="I52" s="138"/>
      <c r="J52" s="10"/>
      <c r="K52" s="10"/>
      <c r="L52" s="10"/>
    </row>
    <row r="53" spans="1:12" x14ac:dyDescent="0.2">
      <c r="A53" s="99"/>
      <c r="B53" s="20"/>
      <c r="C53" s="144" t="s">
        <v>121</v>
      </c>
      <c r="D53" s="144"/>
      <c r="E53" s="144"/>
      <c r="F53" s="144"/>
      <c r="G53" s="144"/>
      <c r="H53" s="144"/>
      <c r="I53" s="100"/>
      <c r="J53" s="10"/>
      <c r="K53" s="10"/>
      <c r="L53" s="10"/>
    </row>
    <row r="54" spans="1:12" x14ac:dyDescent="0.2">
      <c r="A54" s="99"/>
      <c r="B54" s="20"/>
      <c r="C54" s="36"/>
      <c r="D54" s="36"/>
      <c r="E54" s="36"/>
      <c r="F54" s="36"/>
      <c r="G54" s="36"/>
      <c r="H54" s="36"/>
      <c r="I54" s="100"/>
      <c r="J54" s="10"/>
      <c r="K54" s="10"/>
      <c r="L54" s="10"/>
    </row>
    <row r="55" spans="1:12" x14ac:dyDescent="0.2">
      <c r="A55" s="99"/>
      <c r="B55" s="139" t="s">
        <v>122</v>
      </c>
      <c r="C55" s="139"/>
      <c r="D55" s="139"/>
      <c r="E55" s="139"/>
      <c r="F55" s="44"/>
      <c r="G55" s="44"/>
      <c r="H55" s="44"/>
      <c r="I55" s="101"/>
      <c r="J55" s="10"/>
      <c r="K55" s="10"/>
      <c r="L55" s="10"/>
    </row>
    <row r="56" spans="1:12" x14ac:dyDescent="0.2">
      <c r="A56" s="99"/>
      <c r="B56" s="140" t="s">
        <v>123</v>
      </c>
      <c r="C56" s="140"/>
      <c r="D56" s="140"/>
      <c r="E56" s="140"/>
      <c r="F56" s="140"/>
      <c r="G56" s="140"/>
      <c r="H56" s="140"/>
      <c r="I56" s="141"/>
      <c r="J56" s="10"/>
      <c r="K56" s="10"/>
      <c r="L56" s="10"/>
    </row>
    <row r="57" spans="1:12" x14ac:dyDescent="0.2">
      <c r="A57" s="99"/>
      <c r="B57" s="140" t="s">
        <v>124</v>
      </c>
      <c r="C57" s="140"/>
      <c r="D57" s="140"/>
      <c r="E57" s="140"/>
      <c r="F57" s="140"/>
      <c r="G57" s="140"/>
      <c r="H57" s="140"/>
      <c r="I57" s="101"/>
      <c r="J57" s="10"/>
      <c r="K57" s="10"/>
      <c r="L57" s="10"/>
    </row>
    <row r="58" spans="1:12" x14ac:dyDescent="0.2">
      <c r="A58" s="99"/>
      <c r="B58" s="140" t="s">
        <v>125</v>
      </c>
      <c r="C58" s="140"/>
      <c r="D58" s="140"/>
      <c r="E58" s="140"/>
      <c r="F58" s="140"/>
      <c r="G58" s="140"/>
      <c r="H58" s="140"/>
      <c r="I58" s="141"/>
      <c r="J58" s="10"/>
      <c r="K58" s="10"/>
      <c r="L58" s="10"/>
    </row>
    <row r="59" spans="1:12" x14ac:dyDescent="0.2">
      <c r="A59" s="99"/>
      <c r="B59" s="140" t="s">
        <v>126</v>
      </c>
      <c r="C59" s="140"/>
      <c r="D59" s="140"/>
      <c r="E59" s="140"/>
      <c r="F59" s="140"/>
      <c r="G59" s="140"/>
      <c r="H59" s="140"/>
      <c r="I59" s="141"/>
      <c r="J59" s="10"/>
      <c r="K59" s="10"/>
      <c r="L59" s="10"/>
    </row>
    <row r="60" spans="1:12" x14ac:dyDescent="0.2">
      <c r="A60" s="99"/>
      <c r="B60" s="102"/>
      <c r="C60" s="103"/>
      <c r="D60" s="103"/>
      <c r="E60" s="103"/>
      <c r="F60" s="103"/>
      <c r="G60" s="103"/>
      <c r="H60" s="103"/>
      <c r="I60" s="104"/>
      <c r="J60" s="10"/>
      <c r="K60" s="10"/>
      <c r="L60" s="10"/>
    </row>
    <row r="61" spans="1:12" ht="13.5" thickBot="1" x14ac:dyDescent="0.25">
      <c r="A61" s="105" t="s">
        <v>52</v>
      </c>
      <c r="B61" s="16"/>
      <c r="C61" s="16"/>
      <c r="D61" s="16"/>
      <c r="E61" s="16"/>
      <c r="F61" s="16"/>
      <c r="G61" s="37"/>
      <c r="H61" s="38"/>
      <c r="I61" s="106"/>
      <c r="J61" s="10"/>
      <c r="K61" s="10"/>
      <c r="L61" s="10"/>
    </row>
    <row r="62" spans="1:12" x14ac:dyDescent="0.2">
      <c r="A62" s="81"/>
      <c r="B62" s="16"/>
      <c r="C62" s="16"/>
      <c r="D62" s="16"/>
      <c r="E62" s="20" t="s">
        <v>53</v>
      </c>
      <c r="F62" s="33"/>
      <c r="G62" s="145" t="s">
        <v>127</v>
      </c>
      <c r="H62" s="145"/>
      <c r="I62" s="146"/>
      <c r="J62" s="10"/>
      <c r="K62" s="10"/>
      <c r="L62" s="10"/>
    </row>
    <row r="63" spans="1:12" x14ac:dyDescent="0.2">
      <c r="A63" s="107"/>
      <c r="B63" s="108"/>
      <c r="C63" s="109"/>
      <c r="D63" s="109"/>
      <c r="E63" s="109"/>
      <c r="F63" s="109"/>
      <c r="G63" s="128"/>
      <c r="H63" s="128"/>
      <c r="I63" s="110"/>
      <c r="J63" s="10"/>
      <c r="K63" s="10"/>
      <c r="L63" s="10"/>
    </row>
  </sheetData>
  <mergeCells count="73">
    <mergeCell ref="A10:B11"/>
    <mergeCell ref="C10:D10"/>
    <mergeCell ref="A2:D2"/>
    <mergeCell ref="A4:I4"/>
    <mergeCell ref="A6:B6"/>
    <mergeCell ref="C6:D6"/>
    <mergeCell ref="A8:B8"/>
    <mergeCell ref="C8:D8"/>
    <mergeCell ref="A12:B12"/>
    <mergeCell ref="C12:I12"/>
    <mergeCell ref="A14:B14"/>
    <mergeCell ref="C14:D14"/>
    <mergeCell ref="F14:I14"/>
    <mergeCell ref="A16:B16"/>
    <mergeCell ref="C16:I16"/>
    <mergeCell ref="A18:B18"/>
    <mergeCell ref="C18:I18"/>
    <mergeCell ref="A20:B20"/>
    <mergeCell ref="C20:I20"/>
    <mergeCell ref="A22:B22"/>
    <mergeCell ref="D22:F22"/>
    <mergeCell ref="G22:H22"/>
    <mergeCell ref="A24:B24"/>
    <mergeCell ref="D24:G24"/>
    <mergeCell ref="A26:B26"/>
    <mergeCell ref="G26:H26"/>
    <mergeCell ref="A28:D28"/>
    <mergeCell ref="E28:G28"/>
    <mergeCell ref="H28:I28"/>
    <mergeCell ref="A30:D30"/>
    <mergeCell ref="E30:G30"/>
    <mergeCell ref="H30:I30"/>
    <mergeCell ref="D31:G31"/>
    <mergeCell ref="A32:D32"/>
    <mergeCell ref="E32:G32"/>
    <mergeCell ref="H32:I32"/>
    <mergeCell ref="H40:I40"/>
    <mergeCell ref="A34:D34"/>
    <mergeCell ref="E34:G34"/>
    <mergeCell ref="H34:I34"/>
    <mergeCell ref="A36:D36"/>
    <mergeCell ref="E36:G36"/>
    <mergeCell ref="H36:I36"/>
    <mergeCell ref="C45:D45"/>
    <mergeCell ref="F45:G45"/>
    <mergeCell ref="C46:I46"/>
    <mergeCell ref="C37:D37"/>
    <mergeCell ref="F37:G37"/>
    <mergeCell ref="A38:D38"/>
    <mergeCell ref="E38:G38"/>
    <mergeCell ref="H38:I38"/>
    <mergeCell ref="A40:D40"/>
    <mergeCell ref="E40:G40"/>
    <mergeCell ref="A48:B48"/>
    <mergeCell ref="C48:E48"/>
    <mergeCell ref="H48:I48"/>
    <mergeCell ref="A1:C1"/>
    <mergeCell ref="C53:H53"/>
    <mergeCell ref="G62:I62"/>
    <mergeCell ref="A46:B46"/>
    <mergeCell ref="A44:B44"/>
    <mergeCell ref="C44:D44"/>
    <mergeCell ref="F44:I44"/>
    <mergeCell ref="G63:H63"/>
    <mergeCell ref="A50:B50"/>
    <mergeCell ref="C50:I50"/>
    <mergeCell ref="A52:B52"/>
    <mergeCell ref="C52:I52"/>
    <mergeCell ref="B55:E55"/>
    <mergeCell ref="B56:I56"/>
    <mergeCell ref="B57:H57"/>
    <mergeCell ref="B58:I58"/>
    <mergeCell ref="B59:I59"/>
  </mergeCells>
  <phoneticPr fontId="3" type="noConversion"/>
  <conditionalFormatting sqref="H29">
    <cfRule type="cellIs" dxfId="2" priority="1" stopIfTrue="1" operator="equal">
      <formula>"DA"</formula>
    </cfRule>
  </conditionalFormatting>
  <conditionalFormatting sqref="H2">
    <cfRule type="cellIs" dxfId="1" priority="2" stopIfTrue="1" operator="lessThan">
      <formula>#REF!</formula>
    </cfRule>
  </conditionalFormatting>
  <hyperlinks>
    <hyperlink ref="C18" r:id="rId1"/>
    <hyperlink ref="C20" r:id="rId2"/>
    <hyperlink ref="C50" r:id="rId3"/>
  </hyperlinks>
  <pageMargins left="0.75" right="0.75" top="1" bottom="1" header="0.5" footer="0.5"/>
  <pageSetup paperSize="9" scale="77" orientation="portrait"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121"/>
  <sheetViews>
    <sheetView zoomScaleNormal="100" zoomScaleSheetLayoutView="110" workbookViewId="0">
      <selection activeCell="A4" sqref="A4:J4"/>
    </sheetView>
  </sheetViews>
  <sheetFormatPr defaultRowHeight="12.75" x14ac:dyDescent="0.2"/>
  <cols>
    <col min="1" max="9" width="9.140625" style="47"/>
    <col min="10" max="11" width="10.85546875" style="47" bestFit="1" customWidth="1"/>
    <col min="12" max="16384" width="9.140625" style="47"/>
  </cols>
  <sheetData>
    <row r="1" spans="1:11" ht="12.75" customHeight="1" x14ac:dyDescent="0.2">
      <c r="A1" s="190" t="s">
        <v>129</v>
      </c>
      <c r="B1" s="190"/>
      <c r="C1" s="190"/>
      <c r="D1" s="190"/>
      <c r="E1" s="190"/>
      <c r="F1" s="190"/>
      <c r="G1" s="190"/>
      <c r="H1" s="190"/>
      <c r="I1" s="190"/>
      <c r="J1" s="190"/>
      <c r="K1" s="190"/>
    </row>
    <row r="2" spans="1:11" ht="12.75" customHeight="1" x14ac:dyDescent="0.2">
      <c r="A2" s="191" t="s">
        <v>130</v>
      </c>
      <c r="B2" s="191"/>
      <c r="C2" s="191"/>
      <c r="D2" s="191"/>
      <c r="E2" s="191"/>
      <c r="F2" s="191"/>
      <c r="G2" s="191"/>
      <c r="H2" s="191"/>
      <c r="I2" s="191"/>
      <c r="J2" s="191"/>
      <c r="K2" s="191"/>
    </row>
    <row r="3" spans="1:11" x14ac:dyDescent="0.2">
      <c r="A3" s="192" t="s">
        <v>388</v>
      </c>
      <c r="B3" s="193"/>
      <c r="C3" s="193"/>
      <c r="D3" s="193"/>
      <c r="E3" s="193"/>
      <c r="F3" s="193"/>
      <c r="G3" s="193"/>
      <c r="H3" s="193"/>
      <c r="I3" s="193"/>
      <c r="J3" s="193"/>
      <c r="K3" s="194"/>
    </row>
    <row r="4" spans="1:11" ht="33.75" x14ac:dyDescent="0.2">
      <c r="A4" s="195" t="s">
        <v>131</v>
      </c>
      <c r="B4" s="196"/>
      <c r="C4" s="196"/>
      <c r="D4" s="196"/>
      <c r="E4" s="196"/>
      <c r="F4" s="196"/>
      <c r="G4" s="196"/>
      <c r="H4" s="197"/>
      <c r="I4" s="52" t="s">
        <v>132</v>
      </c>
      <c r="J4" s="53" t="s">
        <v>133</v>
      </c>
      <c r="K4" s="54" t="s">
        <v>134</v>
      </c>
    </row>
    <row r="5" spans="1:11" x14ac:dyDescent="0.2">
      <c r="A5" s="180">
        <v>1</v>
      </c>
      <c r="B5" s="180"/>
      <c r="C5" s="180"/>
      <c r="D5" s="180"/>
      <c r="E5" s="180"/>
      <c r="F5" s="180"/>
      <c r="G5" s="180"/>
      <c r="H5" s="180"/>
      <c r="I5" s="51">
        <v>2</v>
      </c>
      <c r="J5" s="50">
        <v>3</v>
      </c>
      <c r="K5" s="50">
        <v>4</v>
      </c>
    </row>
    <row r="6" spans="1:11" x14ac:dyDescent="0.2">
      <c r="A6" s="181" t="s">
        <v>234</v>
      </c>
      <c r="B6" s="182"/>
      <c r="C6" s="182"/>
      <c r="D6" s="182"/>
      <c r="E6" s="182"/>
      <c r="F6" s="182"/>
      <c r="G6" s="182"/>
      <c r="H6" s="182"/>
      <c r="I6" s="182"/>
      <c r="J6" s="182"/>
      <c r="K6" s="183"/>
    </row>
    <row r="7" spans="1:11" x14ac:dyDescent="0.2">
      <c r="A7" s="184" t="s">
        <v>135</v>
      </c>
      <c r="B7" s="185"/>
      <c r="C7" s="185"/>
      <c r="D7" s="185"/>
      <c r="E7" s="185"/>
      <c r="F7" s="185"/>
      <c r="G7" s="185"/>
      <c r="H7" s="186"/>
      <c r="I7" s="3">
        <v>1</v>
      </c>
      <c r="J7" s="6"/>
      <c r="K7" s="6"/>
    </row>
    <row r="8" spans="1:11" x14ac:dyDescent="0.2">
      <c r="A8" s="187" t="s">
        <v>136</v>
      </c>
      <c r="B8" s="188"/>
      <c r="C8" s="188"/>
      <c r="D8" s="188"/>
      <c r="E8" s="188"/>
      <c r="F8" s="188"/>
      <c r="G8" s="188"/>
      <c r="H8" s="189"/>
      <c r="I8" s="1">
        <v>2</v>
      </c>
      <c r="J8" s="48">
        <f>J9+J16+J26+J35+J39</f>
        <v>2056625198</v>
      </c>
      <c r="K8" s="48">
        <f>K9+K16+K26+K35+K39</f>
        <v>2010846797</v>
      </c>
    </row>
    <row r="9" spans="1:11" x14ac:dyDescent="0.2">
      <c r="A9" s="198" t="s">
        <v>137</v>
      </c>
      <c r="B9" s="199"/>
      <c r="C9" s="199"/>
      <c r="D9" s="199"/>
      <c r="E9" s="199"/>
      <c r="F9" s="199"/>
      <c r="G9" s="199"/>
      <c r="H9" s="200"/>
      <c r="I9" s="1">
        <v>3</v>
      </c>
      <c r="J9" s="48">
        <f>SUM(J10:J15)</f>
        <v>352332661</v>
      </c>
      <c r="K9" s="48">
        <f>SUM(K10:K15)</f>
        <v>347477753</v>
      </c>
    </row>
    <row r="10" spans="1:11" x14ac:dyDescent="0.2">
      <c r="A10" s="198" t="s">
        <v>138</v>
      </c>
      <c r="B10" s="199"/>
      <c r="C10" s="199"/>
      <c r="D10" s="199"/>
      <c r="E10" s="199"/>
      <c r="F10" s="199"/>
      <c r="G10" s="199"/>
      <c r="H10" s="200"/>
      <c r="I10" s="1">
        <v>4</v>
      </c>
      <c r="J10" s="7">
        <v>4235380</v>
      </c>
      <c r="K10" s="7">
        <v>4008195</v>
      </c>
    </row>
    <row r="11" spans="1:11" x14ac:dyDescent="0.2">
      <c r="A11" s="198" t="s">
        <v>139</v>
      </c>
      <c r="B11" s="199"/>
      <c r="C11" s="199"/>
      <c r="D11" s="199"/>
      <c r="E11" s="199"/>
      <c r="F11" s="199"/>
      <c r="G11" s="199"/>
      <c r="H11" s="200"/>
      <c r="I11" s="1">
        <v>5</v>
      </c>
      <c r="J11" s="7">
        <v>285308114</v>
      </c>
      <c r="K11" s="7">
        <v>278027132</v>
      </c>
    </row>
    <row r="12" spans="1:11" x14ac:dyDescent="0.2">
      <c r="A12" s="198" t="s">
        <v>21</v>
      </c>
      <c r="B12" s="199"/>
      <c r="C12" s="199"/>
      <c r="D12" s="199"/>
      <c r="E12" s="199"/>
      <c r="F12" s="199"/>
      <c r="G12" s="199"/>
      <c r="H12" s="200"/>
      <c r="I12" s="1">
        <v>6</v>
      </c>
      <c r="J12" s="7">
        <v>44293000</v>
      </c>
      <c r="K12" s="7">
        <v>44293000</v>
      </c>
    </row>
    <row r="13" spans="1:11" x14ac:dyDescent="0.2">
      <c r="A13" s="198" t="s">
        <v>140</v>
      </c>
      <c r="B13" s="199"/>
      <c r="C13" s="199"/>
      <c r="D13" s="199"/>
      <c r="E13" s="199"/>
      <c r="F13" s="199"/>
      <c r="G13" s="199"/>
      <c r="H13" s="200"/>
      <c r="I13" s="1">
        <v>7</v>
      </c>
      <c r="J13" s="7">
        <v>0</v>
      </c>
      <c r="K13" s="7">
        <v>0</v>
      </c>
    </row>
    <row r="14" spans="1:11" x14ac:dyDescent="0.2">
      <c r="A14" s="198" t="s">
        <v>141</v>
      </c>
      <c r="B14" s="199"/>
      <c r="C14" s="199"/>
      <c r="D14" s="199"/>
      <c r="E14" s="199"/>
      <c r="F14" s="199"/>
      <c r="G14" s="199"/>
      <c r="H14" s="200"/>
      <c r="I14" s="1">
        <v>8</v>
      </c>
      <c r="J14" s="7">
        <v>18496167</v>
      </c>
      <c r="K14" s="7">
        <v>21149426</v>
      </c>
    </row>
    <row r="15" spans="1:11" x14ac:dyDescent="0.2">
      <c r="A15" s="198" t="s">
        <v>142</v>
      </c>
      <c r="B15" s="199"/>
      <c r="C15" s="199"/>
      <c r="D15" s="199"/>
      <c r="E15" s="199"/>
      <c r="F15" s="199"/>
      <c r="G15" s="199"/>
      <c r="H15" s="200"/>
      <c r="I15" s="1">
        <v>9</v>
      </c>
      <c r="J15" s="7">
        <v>0</v>
      </c>
      <c r="K15" s="7">
        <v>0</v>
      </c>
    </row>
    <row r="16" spans="1:11" x14ac:dyDescent="0.2">
      <c r="A16" s="198" t="s">
        <v>143</v>
      </c>
      <c r="B16" s="199"/>
      <c r="C16" s="199"/>
      <c r="D16" s="199"/>
      <c r="E16" s="199"/>
      <c r="F16" s="199"/>
      <c r="G16" s="199"/>
      <c r="H16" s="200"/>
      <c r="I16" s="1">
        <v>10</v>
      </c>
      <c r="J16" s="48">
        <f>SUM(J17:J25)</f>
        <v>1642820313</v>
      </c>
      <c r="K16" s="48">
        <f>SUM(K17:K25)</f>
        <v>1603222703</v>
      </c>
    </row>
    <row r="17" spans="1:11" x14ac:dyDescent="0.2">
      <c r="A17" s="198" t="s">
        <v>144</v>
      </c>
      <c r="B17" s="199"/>
      <c r="C17" s="199"/>
      <c r="D17" s="199"/>
      <c r="E17" s="199"/>
      <c r="F17" s="199"/>
      <c r="G17" s="199"/>
      <c r="H17" s="200"/>
      <c r="I17" s="1">
        <v>11</v>
      </c>
      <c r="J17" s="7">
        <v>176061299</v>
      </c>
      <c r="K17" s="7">
        <v>176055454</v>
      </c>
    </row>
    <row r="18" spans="1:11" x14ac:dyDescent="0.2">
      <c r="A18" s="198" t="s">
        <v>145</v>
      </c>
      <c r="B18" s="199"/>
      <c r="C18" s="199"/>
      <c r="D18" s="199"/>
      <c r="E18" s="199"/>
      <c r="F18" s="199"/>
      <c r="G18" s="199"/>
      <c r="H18" s="200"/>
      <c r="I18" s="1">
        <v>12</v>
      </c>
      <c r="J18" s="7">
        <v>966278616</v>
      </c>
      <c r="K18" s="7">
        <v>942566379</v>
      </c>
    </row>
    <row r="19" spans="1:11" x14ac:dyDescent="0.2">
      <c r="A19" s="198" t="s">
        <v>146</v>
      </c>
      <c r="B19" s="199"/>
      <c r="C19" s="199"/>
      <c r="D19" s="199"/>
      <c r="E19" s="199"/>
      <c r="F19" s="199"/>
      <c r="G19" s="199"/>
      <c r="H19" s="200"/>
      <c r="I19" s="1">
        <v>13</v>
      </c>
      <c r="J19" s="7">
        <v>418780995</v>
      </c>
      <c r="K19" s="7">
        <v>405256144</v>
      </c>
    </row>
    <row r="20" spans="1:11" x14ac:dyDescent="0.2">
      <c r="A20" s="198" t="s">
        <v>147</v>
      </c>
      <c r="B20" s="199"/>
      <c r="C20" s="199"/>
      <c r="D20" s="199"/>
      <c r="E20" s="199"/>
      <c r="F20" s="199"/>
      <c r="G20" s="199"/>
      <c r="H20" s="200"/>
      <c r="I20" s="1">
        <v>14</v>
      </c>
      <c r="J20" s="7">
        <v>23292232</v>
      </c>
      <c r="K20" s="7">
        <v>22795225</v>
      </c>
    </row>
    <row r="21" spans="1:11" x14ac:dyDescent="0.2">
      <c r="A21" s="198" t="s">
        <v>148</v>
      </c>
      <c r="B21" s="199"/>
      <c r="C21" s="199"/>
      <c r="D21" s="199"/>
      <c r="E21" s="199"/>
      <c r="F21" s="199"/>
      <c r="G21" s="199"/>
      <c r="H21" s="200"/>
      <c r="I21" s="1">
        <v>15</v>
      </c>
      <c r="J21" s="7">
        <v>0</v>
      </c>
      <c r="K21" s="7">
        <v>0</v>
      </c>
    </row>
    <row r="22" spans="1:11" x14ac:dyDescent="0.2">
      <c r="A22" s="198" t="s">
        <v>149</v>
      </c>
      <c r="B22" s="199"/>
      <c r="C22" s="199"/>
      <c r="D22" s="199"/>
      <c r="E22" s="199"/>
      <c r="F22" s="199"/>
      <c r="G22" s="199"/>
      <c r="H22" s="200"/>
      <c r="I22" s="1">
        <v>16</v>
      </c>
      <c r="J22" s="7">
        <v>5361777</v>
      </c>
      <c r="K22" s="7">
        <v>5703274</v>
      </c>
    </row>
    <row r="23" spans="1:11" x14ac:dyDescent="0.2">
      <c r="A23" s="198" t="s">
        <v>150</v>
      </c>
      <c r="B23" s="199"/>
      <c r="C23" s="199"/>
      <c r="D23" s="199"/>
      <c r="E23" s="199"/>
      <c r="F23" s="199"/>
      <c r="G23" s="199"/>
      <c r="H23" s="200"/>
      <c r="I23" s="1">
        <v>17</v>
      </c>
      <c r="J23" s="7">
        <v>49188929</v>
      </c>
      <c r="K23" s="7">
        <v>46997234</v>
      </c>
    </row>
    <row r="24" spans="1:11" x14ac:dyDescent="0.2">
      <c r="A24" s="198" t="s">
        <v>151</v>
      </c>
      <c r="B24" s="199"/>
      <c r="C24" s="199"/>
      <c r="D24" s="199"/>
      <c r="E24" s="199"/>
      <c r="F24" s="199"/>
      <c r="G24" s="199"/>
      <c r="H24" s="200"/>
      <c r="I24" s="1">
        <v>18</v>
      </c>
      <c r="J24" s="7">
        <v>3856465</v>
      </c>
      <c r="K24" s="7">
        <v>3848993</v>
      </c>
    </row>
    <row r="25" spans="1:11" x14ac:dyDescent="0.2">
      <c r="A25" s="198" t="s">
        <v>152</v>
      </c>
      <c r="B25" s="199"/>
      <c r="C25" s="199"/>
      <c r="D25" s="199"/>
      <c r="E25" s="199"/>
      <c r="F25" s="199"/>
      <c r="G25" s="199"/>
      <c r="H25" s="200"/>
      <c r="I25" s="1">
        <v>19</v>
      </c>
      <c r="J25" s="7">
        <v>0</v>
      </c>
      <c r="K25" s="7">
        <v>0</v>
      </c>
    </row>
    <row r="26" spans="1:11" x14ac:dyDescent="0.2">
      <c r="A26" s="198" t="s">
        <v>153</v>
      </c>
      <c r="B26" s="199"/>
      <c r="C26" s="199"/>
      <c r="D26" s="199"/>
      <c r="E26" s="199"/>
      <c r="F26" s="199"/>
      <c r="G26" s="199"/>
      <c r="H26" s="200"/>
      <c r="I26" s="1">
        <v>20</v>
      </c>
      <c r="J26" s="48">
        <f>SUM(J27:J34)</f>
        <v>9142431</v>
      </c>
      <c r="K26" s="48">
        <f>SUM(K27:K34)</f>
        <v>6957769</v>
      </c>
    </row>
    <row r="27" spans="1:11" x14ac:dyDescent="0.2">
      <c r="A27" s="198" t="s">
        <v>154</v>
      </c>
      <c r="B27" s="199"/>
      <c r="C27" s="199"/>
      <c r="D27" s="199"/>
      <c r="E27" s="199"/>
      <c r="F27" s="199"/>
      <c r="G27" s="199"/>
      <c r="H27" s="200"/>
      <c r="I27" s="1">
        <v>21</v>
      </c>
      <c r="J27" s="7">
        <v>0</v>
      </c>
      <c r="K27" s="7">
        <v>0</v>
      </c>
    </row>
    <row r="28" spans="1:11" x14ac:dyDescent="0.2">
      <c r="A28" s="198" t="s">
        <v>155</v>
      </c>
      <c r="B28" s="199"/>
      <c r="C28" s="199"/>
      <c r="D28" s="199"/>
      <c r="E28" s="199"/>
      <c r="F28" s="199"/>
      <c r="G28" s="199"/>
      <c r="H28" s="200"/>
      <c r="I28" s="1">
        <v>22</v>
      </c>
      <c r="J28" s="7">
        <v>0</v>
      </c>
      <c r="K28" s="7">
        <v>0</v>
      </c>
    </row>
    <row r="29" spans="1:11" x14ac:dyDescent="0.2">
      <c r="A29" s="198" t="s">
        <v>156</v>
      </c>
      <c r="B29" s="199"/>
      <c r="C29" s="199"/>
      <c r="D29" s="199"/>
      <c r="E29" s="199"/>
      <c r="F29" s="199"/>
      <c r="G29" s="199"/>
      <c r="H29" s="200"/>
      <c r="I29" s="1">
        <v>23</v>
      </c>
      <c r="J29" s="7">
        <v>330000</v>
      </c>
      <c r="K29" s="7">
        <v>330000</v>
      </c>
    </row>
    <row r="30" spans="1:11" x14ac:dyDescent="0.2">
      <c r="A30" s="198" t="s">
        <v>157</v>
      </c>
      <c r="B30" s="199"/>
      <c r="C30" s="199"/>
      <c r="D30" s="199"/>
      <c r="E30" s="199"/>
      <c r="F30" s="199"/>
      <c r="G30" s="199"/>
      <c r="H30" s="200"/>
      <c r="I30" s="1">
        <v>24</v>
      </c>
      <c r="J30" s="7">
        <v>0</v>
      </c>
      <c r="K30" s="7">
        <v>0</v>
      </c>
    </row>
    <row r="31" spans="1:11" x14ac:dyDescent="0.2">
      <c r="A31" s="198" t="s">
        <v>158</v>
      </c>
      <c r="B31" s="199"/>
      <c r="C31" s="199"/>
      <c r="D31" s="199"/>
      <c r="E31" s="199"/>
      <c r="F31" s="199"/>
      <c r="G31" s="199"/>
      <c r="H31" s="200"/>
      <c r="I31" s="1">
        <v>25</v>
      </c>
      <c r="J31" s="7">
        <v>1274116</v>
      </c>
      <c r="K31" s="7">
        <v>1272199</v>
      </c>
    </row>
    <row r="32" spans="1:11" x14ac:dyDescent="0.2">
      <c r="A32" s="198" t="s">
        <v>159</v>
      </c>
      <c r="B32" s="199"/>
      <c r="C32" s="199"/>
      <c r="D32" s="199"/>
      <c r="E32" s="199"/>
      <c r="F32" s="199"/>
      <c r="G32" s="199"/>
      <c r="H32" s="200"/>
      <c r="I32" s="1">
        <v>26</v>
      </c>
      <c r="J32" s="7">
        <v>7538295</v>
      </c>
      <c r="K32" s="7">
        <v>5355570</v>
      </c>
    </row>
    <row r="33" spans="1:11" x14ac:dyDescent="0.2">
      <c r="A33" s="198" t="s">
        <v>160</v>
      </c>
      <c r="B33" s="199"/>
      <c r="C33" s="199"/>
      <c r="D33" s="199"/>
      <c r="E33" s="199"/>
      <c r="F33" s="199"/>
      <c r="G33" s="199"/>
      <c r="H33" s="200"/>
      <c r="I33" s="1">
        <v>27</v>
      </c>
      <c r="J33" s="7">
        <v>20</v>
      </c>
      <c r="K33" s="7">
        <v>0</v>
      </c>
    </row>
    <row r="34" spans="1:11" x14ac:dyDescent="0.2">
      <c r="A34" s="198" t="s">
        <v>161</v>
      </c>
      <c r="B34" s="199"/>
      <c r="C34" s="199"/>
      <c r="D34" s="199"/>
      <c r="E34" s="199"/>
      <c r="F34" s="199"/>
      <c r="G34" s="199"/>
      <c r="H34" s="200"/>
      <c r="I34" s="1">
        <v>28</v>
      </c>
      <c r="J34" s="7">
        <v>0</v>
      </c>
      <c r="K34" s="7">
        <v>0</v>
      </c>
    </row>
    <row r="35" spans="1:11" x14ac:dyDescent="0.2">
      <c r="A35" s="198" t="s">
        <v>162</v>
      </c>
      <c r="B35" s="199"/>
      <c r="C35" s="199"/>
      <c r="D35" s="199"/>
      <c r="E35" s="199"/>
      <c r="F35" s="199"/>
      <c r="G35" s="199"/>
      <c r="H35" s="200"/>
      <c r="I35" s="1">
        <v>29</v>
      </c>
      <c r="J35" s="48">
        <f>SUM(J36:J38)</f>
        <v>0</v>
      </c>
      <c r="K35" s="48">
        <f>SUM(K36:K38)</f>
        <v>0</v>
      </c>
    </row>
    <row r="36" spans="1:11" x14ac:dyDescent="0.2">
      <c r="A36" s="198" t="s">
        <v>163</v>
      </c>
      <c r="B36" s="199"/>
      <c r="C36" s="199"/>
      <c r="D36" s="199"/>
      <c r="E36" s="199"/>
      <c r="F36" s="199"/>
      <c r="G36" s="199"/>
      <c r="H36" s="200"/>
      <c r="I36" s="1">
        <v>30</v>
      </c>
      <c r="J36" s="7">
        <v>0</v>
      </c>
      <c r="K36" s="7">
        <v>0</v>
      </c>
    </row>
    <row r="37" spans="1:11" x14ac:dyDescent="0.2">
      <c r="A37" s="198" t="s">
        <v>164</v>
      </c>
      <c r="B37" s="199"/>
      <c r="C37" s="199"/>
      <c r="D37" s="199"/>
      <c r="E37" s="199"/>
      <c r="F37" s="199"/>
      <c r="G37" s="199"/>
      <c r="H37" s="200"/>
      <c r="I37" s="1">
        <v>31</v>
      </c>
      <c r="J37" s="7">
        <v>0</v>
      </c>
      <c r="K37" s="7">
        <v>0</v>
      </c>
    </row>
    <row r="38" spans="1:11" x14ac:dyDescent="0.2">
      <c r="A38" s="198" t="s">
        <v>165</v>
      </c>
      <c r="B38" s="199"/>
      <c r="C38" s="199"/>
      <c r="D38" s="199"/>
      <c r="E38" s="199"/>
      <c r="F38" s="199"/>
      <c r="G38" s="199"/>
      <c r="H38" s="200"/>
      <c r="I38" s="1">
        <v>32</v>
      </c>
      <c r="J38" s="7">
        <v>0</v>
      </c>
      <c r="K38" s="7">
        <v>0</v>
      </c>
    </row>
    <row r="39" spans="1:11" x14ac:dyDescent="0.2">
      <c r="A39" s="198" t="s">
        <v>166</v>
      </c>
      <c r="B39" s="199"/>
      <c r="C39" s="199"/>
      <c r="D39" s="199"/>
      <c r="E39" s="199"/>
      <c r="F39" s="199"/>
      <c r="G39" s="199"/>
      <c r="H39" s="200"/>
      <c r="I39" s="1">
        <v>33</v>
      </c>
      <c r="J39" s="7">
        <v>52329793</v>
      </c>
      <c r="K39" s="7">
        <v>53188572</v>
      </c>
    </row>
    <row r="40" spans="1:11" x14ac:dyDescent="0.2">
      <c r="A40" s="187" t="s">
        <v>167</v>
      </c>
      <c r="B40" s="188"/>
      <c r="C40" s="188"/>
      <c r="D40" s="188"/>
      <c r="E40" s="188"/>
      <c r="F40" s="188"/>
      <c r="G40" s="188"/>
      <c r="H40" s="189"/>
      <c r="I40" s="1">
        <v>34</v>
      </c>
      <c r="J40" s="48">
        <f>J41+J49+J56+J64</f>
        <v>1933337889</v>
      </c>
      <c r="K40" s="48">
        <f>K41+K49+K56+K64</f>
        <v>1934103847</v>
      </c>
    </row>
    <row r="41" spans="1:11" x14ac:dyDescent="0.2">
      <c r="A41" s="198" t="s">
        <v>168</v>
      </c>
      <c r="B41" s="199"/>
      <c r="C41" s="199"/>
      <c r="D41" s="199"/>
      <c r="E41" s="199"/>
      <c r="F41" s="199"/>
      <c r="G41" s="199"/>
      <c r="H41" s="200"/>
      <c r="I41" s="1">
        <v>35</v>
      </c>
      <c r="J41" s="48">
        <f>SUM(J42:J48)</f>
        <v>692093776</v>
      </c>
      <c r="K41" s="48">
        <f>SUM(K42:K48)</f>
        <v>704027977</v>
      </c>
    </row>
    <row r="42" spans="1:11" x14ac:dyDescent="0.2">
      <c r="A42" s="198" t="s">
        <v>169</v>
      </c>
      <c r="B42" s="199"/>
      <c r="C42" s="199"/>
      <c r="D42" s="199"/>
      <c r="E42" s="199"/>
      <c r="F42" s="199"/>
      <c r="G42" s="199"/>
      <c r="H42" s="200"/>
      <c r="I42" s="1">
        <v>36</v>
      </c>
      <c r="J42" s="7">
        <v>222393816</v>
      </c>
      <c r="K42" s="7">
        <v>220581598</v>
      </c>
    </row>
    <row r="43" spans="1:11" x14ac:dyDescent="0.2">
      <c r="A43" s="198" t="s">
        <v>170</v>
      </c>
      <c r="B43" s="199"/>
      <c r="C43" s="199"/>
      <c r="D43" s="199"/>
      <c r="E43" s="199"/>
      <c r="F43" s="199"/>
      <c r="G43" s="199"/>
      <c r="H43" s="200"/>
      <c r="I43" s="1">
        <v>37</v>
      </c>
      <c r="J43" s="7">
        <v>36289847</v>
      </c>
      <c r="K43" s="7">
        <v>35474738</v>
      </c>
    </row>
    <row r="44" spans="1:11" x14ac:dyDescent="0.2">
      <c r="A44" s="198" t="s">
        <v>171</v>
      </c>
      <c r="B44" s="199"/>
      <c r="C44" s="199"/>
      <c r="D44" s="199"/>
      <c r="E44" s="199"/>
      <c r="F44" s="199"/>
      <c r="G44" s="199"/>
      <c r="H44" s="200"/>
      <c r="I44" s="1">
        <v>38</v>
      </c>
      <c r="J44" s="7">
        <v>246637351</v>
      </c>
      <c r="K44" s="7">
        <v>264680892</v>
      </c>
    </row>
    <row r="45" spans="1:11" x14ac:dyDescent="0.2">
      <c r="A45" s="198" t="s">
        <v>172</v>
      </c>
      <c r="B45" s="199"/>
      <c r="C45" s="199"/>
      <c r="D45" s="199"/>
      <c r="E45" s="199"/>
      <c r="F45" s="199"/>
      <c r="G45" s="199"/>
      <c r="H45" s="200"/>
      <c r="I45" s="1">
        <v>39</v>
      </c>
      <c r="J45" s="7">
        <v>186772762</v>
      </c>
      <c r="K45" s="7">
        <v>183290749</v>
      </c>
    </row>
    <row r="46" spans="1:11" x14ac:dyDescent="0.2">
      <c r="A46" s="198" t="s">
        <v>173</v>
      </c>
      <c r="B46" s="199"/>
      <c r="C46" s="199"/>
      <c r="D46" s="199"/>
      <c r="E46" s="199"/>
      <c r="F46" s="199"/>
      <c r="G46" s="199"/>
      <c r="H46" s="200"/>
      <c r="I46" s="1">
        <v>40</v>
      </c>
      <c r="J46" s="7">
        <v>0</v>
      </c>
      <c r="K46" s="7"/>
    </row>
    <row r="47" spans="1:11" x14ac:dyDescent="0.2">
      <c r="A47" s="198" t="s">
        <v>174</v>
      </c>
      <c r="B47" s="199"/>
      <c r="C47" s="199"/>
      <c r="D47" s="199"/>
      <c r="E47" s="199"/>
      <c r="F47" s="199"/>
      <c r="G47" s="199"/>
      <c r="H47" s="200"/>
      <c r="I47" s="1">
        <v>41</v>
      </c>
      <c r="J47" s="7">
        <v>0</v>
      </c>
      <c r="K47" s="7"/>
    </row>
    <row r="48" spans="1:11" x14ac:dyDescent="0.2">
      <c r="A48" s="198" t="s">
        <v>175</v>
      </c>
      <c r="B48" s="199"/>
      <c r="C48" s="199"/>
      <c r="D48" s="199"/>
      <c r="E48" s="199"/>
      <c r="F48" s="199"/>
      <c r="G48" s="199"/>
      <c r="H48" s="200"/>
      <c r="I48" s="1">
        <v>42</v>
      </c>
      <c r="J48" s="7">
        <v>0</v>
      </c>
      <c r="K48" s="7"/>
    </row>
    <row r="49" spans="1:11" x14ac:dyDescent="0.2">
      <c r="A49" s="198" t="s">
        <v>176</v>
      </c>
      <c r="B49" s="199"/>
      <c r="C49" s="199"/>
      <c r="D49" s="199"/>
      <c r="E49" s="199"/>
      <c r="F49" s="199"/>
      <c r="G49" s="199"/>
      <c r="H49" s="200"/>
      <c r="I49" s="1">
        <v>43</v>
      </c>
      <c r="J49" s="48">
        <f>SUM(J50:J55)</f>
        <v>991603792</v>
      </c>
      <c r="K49" s="48">
        <f>SUM(K50:K55)</f>
        <v>1025728507</v>
      </c>
    </row>
    <row r="50" spans="1:11" x14ac:dyDescent="0.2">
      <c r="A50" s="198" t="s">
        <v>177</v>
      </c>
      <c r="B50" s="199"/>
      <c r="C50" s="199"/>
      <c r="D50" s="199"/>
      <c r="E50" s="199"/>
      <c r="F50" s="199"/>
      <c r="G50" s="199"/>
      <c r="H50" s="200"/>
      <c r="I50" s="1">
        <v>44</v>
      </c>
      <c r="J50" s="7">
        <v>0</v>
      </c>
      <c r="K50" s="7">
        <v>0</v>
      </c>
    </row>
    <row r="51" spans="1:11" x14ac:dyDescent="0.2">
      <c r="A51" s="198" t="s">
        <v>178</v>
      </c>
      <c r="B51" s="199"/>
      <c r="C51" s="199"/>
      <c r="D51" s="199"/>
      <c r="E51" s="199"/>
      <c r="F51" s="199"/>
      <c r="G51" s="199"/>
      <c r="H51" s="200"/>
      <c r="I51" s="1">
        <v>45</v>
      </c>
      <c r="J51" s="7">
        <v>946272822</v>
      </c>
      <c r="K51" s="7">
        <v>991796376</v>
      </c>
    </row>
    <row r="52" spans="1:11" x14ac:dyDescent="0.2">
      <c r="A52" s="198" t="s">
        <v>179</v>
      </c>
      <c r="B52" s="199"/>
      <c r="C52" s="199"/>
      <c r="D52" s="199"/>
      <c r="E52" s="199"/>
      <c r="F52" s="199"/>
      <c r="G52" s="199"/>
      <c r="H52" s="200"/>
      <c r="I52" s="1">
        <v>46</v>
      </c>
      <c r="J52" s="7">
        <v>0</v>
      </c>
      <c r="K52" s="7">
        <v>0</v>
      </c>
    </row>
    <row r="53" spans="1:11" x14ac:dyDescent="0.2">
      <c r="A53" s="198" t="s">
        <v>180</v>
      </c>
      <c r="B53" s="199"/>
      <c r="C53" s="199"/>
      <c r="D53" s="199"/>
      <c r="E53" s="199"/>
      <c r="F53" s="199"/>
      <c r="G53" s="199"/>
      <c r="H53" s="200"/>
      <c r="I53" s="1">
        <v>47</v>
      </c>
      <c r="J53" s="7">
        <v>2518619</v>
      </c>
      <c r="K53" s="7">
        <v>2080311</v>
      </c>
    </row>
    <row r="54" spans="1:11" x14ac:dyDescent="0.2">
      <c r="A54" s="198" t="s">
        <v>181</v>
      </c>
      <c r="B54" s="199"/>
      <c r="C54" s="199"/>
      <c r="D54" s="199"/>
      <c r="E54" s="199"/>
      <c r="F54" s="199"/>
      <c r="G54" s="199"/>
      <c r="H54" s="200"/>
      <c r="I54" s="1">
        <v>48</v>
      </c>
      <c r="J54" s="7">
        <v>34687811</v>
      </c>
      <c r="K54" s="7">
        <v>22505016</v>
      </c>
    </row>
    <row r="55" spans="1:11" x14ac:dyDescent="0.2">
      <c r="A55" s="198" t="s">
        <v>182</v>
      </c>
      <c r="B55" s="199"/>
      <c r="C55" s="199"/>
      <c r="D55" s="199"/>
      <c r="E55" s="199"/>
      <c r="F55" s="199"/>
      <c r="G55" s="199"/>
      <c r="H55" s="200"/>
      <c r="I55" s="1">
        <v>49</v>
      </c>
      <c r="J55" s="7">
        <v>8124540</v>
      </c>
      <c r="K55" s="7">
        <v>9346804</v>
      </c>
    </row>
    <row r="56" spans="1:11" x14ac:dyDescent="0.2">
      <c r="A56" s="198" t="s">
        <v>183</v>
      </c>
      <c r="B56" s="199"/>
      <c r="C56" s="199"/>
      <c r="D56" s="199"/>
      <c r="E56" s="199"/>
      <c r="F56" s="199"/>
      <c r="G56" s="199"/>
      <c r="H56" s="200"/>
      <c r="I56" s="1">
        <v>50</v>
      </c>
      <c r="J56" s="48">
        <f>SUM(J57:J63)</f>
        <v>97276862</v>
      </c>
      <c r="K56" s="48">
        <f>SUM(K57:K63)</f>
        <v>68267803</v>
      </c>
    </row>
    <row r="57" spans="1:11" x14ac:dyDescent="0.2">
      <c r="A57" s="198" t="s">
        <v>184</v>
      </c>
      <c r="B57" s="199"/>
      <c r="C57" s="199"/>
      <c r="D57" s="199"/>
      <c r="E57" s="199"/>
      <c r="F57" s="199"/>
      <c r="G57" s="199"/>
      <c r="H57" s="200"/>
      <c r="I57" s="1">
        <v>51</v>
      </c>
      <c r="J57" s="7">
        <v>0</v>
      </c>
      <c r="K57" s="7">
        <v>0</v>
      </c>
    </row>
    <row r="58" spans="1:11" x14ac:dyDescent="0.2">
      <c r="A58" s="198" t="s">
        <v>185</v>
      </c>
      <c r="B58" s="199"/>
      <c r="C58" s="199"/>
      <c r="D58" s="199"/>
      <c r="E58" s="199"/>
      <c r="F58" s="199"/>
      <c r="G58" s="199"/>
      <c r="H58" s="200"/>
      <c r="I58" s="1">
        <v>52</v>
      </c>
      <c r="J58" s="7">
        <v>0</v>
      </c>
      <c r="K58" s="7">
        <v>0</v>
      </c>
    </row>
    <row r="59" spans="1:11" x14ac:dyDescent="0.2">
      <c r="A59" s="198" t="s">
        <v>186</v>
      </c>
      <c r="B59" s="199"/>
      <c r="C59" s="199"/>
      <c r="D59" s="199"/>
      <c r="E59" s="199"/>
      <c r="F59" s="199"/>
      <c r="G59" s="199"/>
      <c r="H59" s="200"/>
      <c r="I59" s="1">
        <v>53</v>
      </c>
      <c r="J59" s="7">
        <v>0</v>
      </c>
      <c r="K59" s="7">
        <v>0</v>
      </c>
    </row>
    <row r="60" spans="1:11" x14ac:dyDescent="0.2">
      <c r="A60" s="198" t="s">
        <v>157</v>
      </c>
      <c r="B60" s="199"/>
      <c r="C60" s="199"/>
      <c r="D60" s="199"/>
      <c r="E60" s="199"/>
      <c r="F60" s="199"/>
      <c r="G60" s="199"/>
      <c r="H60" s="200"/>
      <c r="I60" s="1">
        <v>54</v>
      </c>
      <c r="J60" s="7">
        <v>0</v>
      </c>
      <c r="K60" s="7">
        <v>0</v>
      </c>
    </row>
    <row r="61" spans="1:11" x14ac:dyDescent="0.2">
      <c r="A61" s="198" t="s">
        <v>158</v>
      </c>
      <c r="B61" s="199"/>
      <c r="C61" s="199"/>
      <c r="D61" s="199"/>
      <c r="E61" s="199"/>
      <c r="F61" s="199"/>
      <c r="G61" s="199"/>
      <c r="H61" s="200"/>
      <c r="I61" s="1">
        <v>55</v>
      </c>
      <c r="J61" s="7">
        <v>41935216</v>
      </c>
      <c r="K61" s="7">
        <v>12361838</v>
      </c>
    </row>
    <row r="62" spans="1:11" x14ac:dyDescent="0.2">
      <c r="A62" s="198" t="s">
        <v>187</v>
      </c>
      <c r="B62" s="199"/>
      <c r="C62" s="199"/>
      <c r="D62" s="199"/>
      <c r="E62" s="199"/>
      <c r="F62" s="199"/>
      <c r="G62" s="199"/>
      <c r="H62" s="200"/>
      <c r="I62" s="1">
        <v>56</v>
      </c>
      <c r="J62" s="7">
        <v>46170596</v>
      </c>
      <c r="K62" s="7">
        <v>46052691</v>
      </c>
    </row>
    <row r="63" spans="1:11" x14ac:dyDescent="0.2">
      <c r="A63" s="198" t="s">
        <v>188</v>
      </c>
      <c r="B63" s="199"/>
      <c r="C63" s="199"/>
      <c r="D63" s="199"/>
      <c r="E63" s="199"/>
      <c r="F63" s="199"/>
      <c r="G63" s="199"/>
      <c r="H63" s="200"/>
      <c r="I63" s="1">
        <v>57</v>
      </c>
      <c r="J63" s="7">
        <v>9171050</v>
      </c>
      <c r="K63" s="7">
        <v>9853274</v>
      </c>
    </row>
    <row r="64" spans="1:11" x14ac:dyDescent="0.2">
      <c r="A64" s="198" t="s">
        <v>189</v>
      </c>
      <c r="B64" s="199"/>
      <c r="C64" s="199"/>
      <c r="D64" s="199"/>
      <c r="E64" s="199"/>
      <c r="F64" s="199"/>
      <c r="G64" s="199"/>
      <c r="H64" s="200"/>
      <c r="I64" s="1">
        <v>58</v>
      </c>
      <c r="J64" s="7">
        <v>152363459</v>
      </c>
      <c r="K64" s="7">
        <v>136079560</v>
      </c>
    </row>
    <row r="65" spans="1:11" x14ac:dyDescent="0.2">
      <c r="A65" s="187" t="s">
        <v>190</v>
      </c>
      <c r="B65" s="188"/>
      <c r="C65" s="188"/>
      <c r="D65" s="188"/>
      <c r="E65" s="188"/>
      <c r="F65" s="188"/>
      <c r="G65" s="188"/>
      <c r="H65" s="189"/>
      <c r="I65" s="1">
        <v>59</v>
      </c>
      <c r="J65" s="7">
        <v>18226022</v>
      </c>
      <c r="K65" s="7">
        <v>24512490</v>
      </c>
    </row>
    <row r="66" spans="1:11" x14ac:dyDescent="0.2">
      <c r="A66" s="187" t="s">
        <v>191</v>
      </c>
      <c r="B66" s="188"/>
      <c r="C66" s="188"/>
      <c r="D66" s="188"/>
      <c r="E66" s="188"/>
      <c r="F66" s="188"/>
      <c r="G66" s="188"/>
      <c r="H66" s="189"/>
      <c r="I66" s="1">
        <v>60</v>
      </c>
      <c r="J66" s="48">
        <f>J7+J8+J40+J65</f>
        <v>4008189109</v>
      </c>
      <c r="K66" s="48">
        <f>K7+K8+K40+K65</f>
        <v>3969463134</v>
      </c>
    </row>
    <row r="67" spans="1:11" x14ac:dyDescent="0.2">
      <c r="A67" s="201" t="s">
        <v>192</v>
      </c>
      <c r="B67" s="202"/>
      <c r="C67" s="202"/>
      <c r="D67" s="202"/>
      <c r="E67" s="202"/>
      <c r="F67" s="202"/>
      <c r="G67" s="202"/>
      <c r="H67" s="203"/>
      <c r="I67" s="4">
        <v>61</v>
      </c>
      <c r="J67" s="8">
        <v>807562291</v>
      </c>
      <c r="K67" s="8">
        <v>843173312</v>
      </c>
    </row>
    <row r="68" spans="1:11" x14ac:dyDescent="0.2">
      <c r="A68" s="204" t="s">
        <v>233</v>
      </c>
      <c r="B68" s="205"/>
      <c r="C68" s="205"/>
      <c r="D68" s="205"/>
      <c r="E68" s="205"/>
      <c r="F68" s="205"/>
      <c r="G68" s="205"/>
      <c r="H68" s="205"/>
      <c r="I68" s="205"/>
      <c r="J68" s="205"/>
      <c r="K68" s="206"/>
    </row>
    <row r="69" spans="1:11" x14ac:dyDescent="0.2">
      <c r="A69" s="184" t="s">
        <v>193</v>
      </c>
      <c r="B69" s="185"/>
      <c r="C69" s="185"/>
      <c r="D69" s="185"/>
      <c r="E69" s="185"/>
      <c r="F69" s="185"/>
      <c r="G69" s="185"/>
      <c r="H69" s="186"/>
      <c r="I69" s="3">
        <v>62</v>
      </c>
      <c r="J69" s="49">
        <f>J70+J71+J72+J78+J79+J82+J85</f>
        <v>1634817706</v>
      </c>
      <c r="K69" s="49">
        <f>K70+K71+K72+K78+K79+K82+K85</f>
        <v>1688156960</v>
      </c>
    </row>
    <row r="70" spans="1:11" x14ac:dyDescent="0.2">
      <c r="A70" s="198" t="s">
        <v>194</v>
      </c>
      <c r="B70" s="199"/>
      <c r="C70" s="199"/>
      <c r="D70" s="199"/>
      <c r="E70" s="199"/>
      <c r="F70" s="199"/>
      <c r="G70" s="199"/>
      <c r="H70" s="200"/>
      <c r="I70" s="1">
        <v>63</v>
      </c>
      <c r="J70" s="7">
        <v>1626000900</v>
      </c>
      <c r="K70" s="7">
        <v>1626000900</v>
      </c>
    </row>
    <row r="71" spans="1:11" x14ac:dyDescent="0.2">
      <c r="A71" s="198" t="s">
        <v>195</v>
      </c>
      <c r="B71" s="199"/>
      <c r="C71" s="199"/>
      <c r="D71" s="199"/>
      <c r="E71" s="199"/>
      <c r="F71" s="199"/>
      <c r="G71" s="199"/>
      <c r="H71" s="200"/>
      <c r="I71" s="1">
        <v>64</v>
      </c>
      <c r="J71" s="7">
        <v>22337176</v>
      </c>
      <c r="K71" s="7">
        <v>22337176</v>
      </c>
    </row>
    <row r="72" spans="1:11" x14ac:dyDescent="0.2">
      <c r="A72" s="198" t="s">
        <v>196</v>
      </c>
      <c r="B72" s="199"/>
      <c r="C72" s="199"/>
      <c r="D72" s="199"/>
      <c r="E72" s="199"/>
      <c r="F72" s="199"/>
      <c r="G72" s="199"/>
      <c r="H72" s="200"/>
      <c r="I72" s="1">
        <v>65</v>
      </c>
      <c r="J72" s="48">
        <f>J73+J74-J75+J76+J77</f>
        <v>59331755</v>
      </c>
      <c r="K72" s="48">
        <f>K73+K74-K75+K76+K77</f>
        <v>60681000</v>
      </c>
    </row>
    <row r="73" spans="1:11" x14ac:dyDescent="0.2">
      <c r="A73" s="198" t="s">
        <v>197</v>
      </c>
      <c r="B73" s="199"/>
      <c r="C73" s="199"/>
      <c r="D73" s="199"/>
      <c r="E73" s="199"/>
      <c r="F73" s="199"/>
      <c r="G73" s="199"/>
      <c r="H73" s="200"/>
      <c r="I73" s="1">
        <v>66</v>
      </c>
      <c r="J73" s="7">
        <v>19785012</v>
      </c>
      <c r="K73" s="7">
        <v>19785012</v>
      </c>
    </row>
    <row r="74" spans="1:11" x14ac:dyDescent="0.2">
      <c r="A74" s="198" t="s">
        <v>198</v>
      </c>
      <c r="B74" s="199"/>
      <c r="C74" s="199"/>
      <c r="D74" s="199"/>
      <c r="E74" s="199"/>
      <c r="F74" s="199"/>
      <c r="G74" s="199"/>
      <c r="H74" s="200"/>
      <c r="I74" s="1">
        <v>67</v>
      </c>
      <c r="J74" s="7">
        <v>35344592</v>
      </c>
      <c r="K74" s="7">
        <v>35344592</v>
      </c>
    </row>
    <row r="75" spans="1:11" x14ac:dyDescent="0.2">
      <c r="A75" s="198" t="s">
        <v>199</v>
      </c>
      <c r="B75" s="199"/>
      <c r="C75" s="199"/>
      <c r="D75" s="199"/>
      <c r="E75" s="199"/>
      <c r="F75" s="199"/>
      <c r="G75" s="199"/>
      <c r="H75" s="200"/>
      <c r="I75" s="1">
        <v>68</v>
      </c>
      <c r="J75" s="7">
        <v>67604502</v>
      </c>
      <c r="K75" s="7">
        <v>67604502</v>
      </c>
    </row>
    <row r="76" spans="1:11" x14ac:dyDescent="0.2">
      <c r="A76" s="198" t="s">
        <v>200</v>
      </c>
      <c r="B76" s="199"/>
      <c r="C76" s="199"/>
      <c r="D76" s="199"/>
      <c r="E76" s="199"/>
      <c r="F76" s="199"/>
      <c r="G76" s="199"/>
      <c r="H76" s="200"/>
      <c r="I76" s="1">
        <v>69</v>
      </c>
      <c r="J76" s="7">
        <v>28036954</v>
      </c>
      <c r="K76" s="7">
        <v>30705853</v>
      </c>
    </row>
    <row r="77" spans="1:11" x14ac:dyDescent="0.2">
      <c r="A77" s="198" t="s">
        <v>201</v>
      </c>
      <c r="B77" s="199"/>
      <c r="C77" s="199"/>
      <c r="D77" s="199"/>
      <c r="E77" s="199"/>
      <c r="F77" s="199"/>
      <c r="G77" s="199"/>
      <c r="H77" s="200"/>
      <c r="I77" s="1">
        <v>70</v>
      </c>
      <c r="J77" s="7">
        <v>43769699</v>
      </c>
      <c r="K77" s="7">
        <v>42450045</v>
      </c>
    </row>
    <row r="78" spans="1:11" x14ac:dyDescent="0.2">
      <c r="A78" s="198" t="s">
        <v>202</v>
      </c>
      <c r="B78" s="199"/>
      <c r="C78" s="199"/>
      <c r="D78" s="199"/>
      <c r="E78" s="199"/>
      <c r="F78" s="199"/>
      <c r="G78" s="199"/>
      <c r="H78" s="200"/>
      <c r="I78" s="1">
        <v>71</v>
      </c>
      <c r="J78" s="7">
        <v>0</v>
      </c>
      <c r="K78" s="7">
        <v>0</v>
      </c>
    </row>
    <row r="79" spans="1:11" x14ac:dyDescent="0.2">
      <c r="A79" s="198" t="s">
        <v>203</v>
      </c>
      <c r="B79" s="199"/>
      <c r="C79" s="199"/>
      <c r="D79" s="199"/>
      <c r="E79" s="199"/>
      <c r="F79" s="199"/>
      <c r="G79" s="199"/>
      <c r="H79" s="200"/>
      <c r="I79" s="1">
        <v>72</v>
      </c>
      <c r="J79" s="48">
        <f>J80-J81</f>
        <v>-191434600</v>
      </c>
      <c r="K79" s="48">
        <f>K80-K81</f>
        <v>-110599836</v>
      </c>
    </row>
    <row r="80" spans="1:11" x14ac:dyDescent="0.2">
      <c r="A80" s="207" t="s">
        <v>204</v>
      </c>
      <c r="B80" s="208"/>
      <c r="C80" s="208"/>
      <c r="D80" s="208"/>
      <c r="E80" s="208"/>
      <c r="F80" s="208"/>
      <c r="G80" s="208"/>
      <c r="H80" s="209"/>
      <c r="I80" s="1">
        <v>73</v>
      </c>
      <c r="J80" s="7">
        <v>0</v>
      </c>
      <c r="K80" s="7"/>
    </row>
    <row r="81" spans="1:11" x14ac:dyDescent="0.2">
      <c r="A81" s="207" t="s">
        <v>205</v>
      </c>
      <c r="B81" s="208"/>
      <c r="C81" s="208"/>
      <c r="D81" s="208"/>
      <c r="E81" s="208"/>
      <c r="F81" s="208"/>
      <c r="G81" s="208"/>
      <c r="H81" s="209"/>
      <c r="I81" s="1">
        <v>74</v>
      </c>
      <c r="J81" s="7">
        <v>191434600</v>
      </c>
      <c r="K81" s="7">
        <v>110599836</v>
      </c>
    </row>
    <row r="82" spans="1:11" x14ac:dyDescent="0.2">
      <c r="A82" s="198" t="s">
        <v>206</v>
      </c>
      <c r="B82" s="199"/>
      <c r="C82" s="199"/>
      <c r="D82" s="199"/>
      <c r="E82" s="199"/>
      <c r="F82" s="199"/>
      <c r="G82" s="199"/>
      <c r="H82" s="200"/>
      <c r="I82" s="1">
        <v>75</v>
      </c>
      <c r="J82" s="48">
        <f>J83-J84</f>
        <v>84235325</v>
      </c>
      <c r="K82" s="48">
        <f>K83-K84</f>
        <v>55566875</v>
      </c>
    </row>
    <row r="83" spans="1:11" x14ac:dyDescent="0.2">
      <c r="A83" s="207" t="s">
        <v>207</v>
      </c>
      <c r="B83" s="208"/>
      <c r="C83" s="208"/>
      <c r="D83" s="208"/>
      <c r="E83" s="208"/>
      <c r="F83" s="208"/>
      <c r="G83" s="208"/>
      <c r="H83" s="209"/>
      <c r="I83" s="1">
        <v>76</v>
      </c>
      <c r="J83" s="7">
        <v>84235325</v>
      </c>
      <c r="K83" s="7">
        <v>55566875</v>
      </c>
    </row>
    <row r="84" spans="1:11" x14ac:dyDescent="0.2">
      <c r="A84" s="207" t="s">
        <v>208</v>
      </c>
      <c r="B84" s="208"/>
      <c r="C84" s="208"/>
      <c r="D84" s="208"/>
      <c r="E84" s="208"/>
      <c r="F84" s="208"/>
      <c r="G84" s="208"/>
      <c r="H84" s="209"/>
      <c r="I84" s="1">
        <v>77</v>
      </c>
      <c r="J84" s="7">
        <v>0</v>
      </c>
      <c r="K84" s="7"/>
    </row>
    <row r="85" spans="1:11" x14ac:dyDescent="0.2">
      <c r="A85" s="198" t="s">
        <v>209</v>
      </c>
      <c r="B85" s="199"/>
      <c r="C85" s="199"/>
      <c r="D85" s="199"/>
      <c r="E85" s="199"/>
      <c r="F85" s="199"/>
      <c r="G85" s="199"/>
      <c r="H85" s="200"/>
      <c r="I85" s="1">
        <v>78</v>
      </c>
      <c r="J85" s="7">
        <v>34347150</v>
      </c>
      <c r="K85" s="7">
        <v>34170845</v>
      </c>
    </row>
    <row r="86" spans="1:11" x14ac:dyDescent="0.2">
      <c r="A86" s="187" t="s">
        <v>210</v>
      </c>
      <c r="B86" s="188"/>
      <c r="C86" s="188"/>
      <c r="D86" s="188"/>
      <c r="E86" s="188"/>
      <c r="F86" s="188"/>
      <c r="G86" s="188"/>
      <c r="H86" s="189"/>
      <c r="I86" s="1">
        <v>79</v>
      </c>
      <c r="J86" s="48">
        <f>SUM(J87:J89)</f>
        <v>30037638</v>
      </c>
      <c r="K86" s="48">
        <f>SUM(K87:K89)</f>
        <v>30325685</v>
      </c>
    </row>
    <row r="87" spans="1:11" x14ac:dyDescent="0.2">
      <c r="A87" s="198" t="s">
        <v>211</v>
      </c>
      <c r="B87" s="199"/>
      <c r="C87" s="199"/>
      <c r="D87" s="199"/>
      <c r="E87" s="199"/>
      <c r="F87" s="199"/>
      <c r="G87" s="199"/>
      <c r="H87" s="200"/>
      <c r="I87" s="1">
        <v>80</v>
      </c>
      <c r="J87" s="7">
        <v>22431979</v>
      </c>
      <c r="K87" s="7">
        <v>22316669</v>
      </c>
    </row>
    <row r="88" spans="1:11" x14ac:dyDescent="0.2">
      <c r="A88" s="198" t="s">
        <v>212</v>
      </c>
      <c r="B88" s="199"/>
      <c r="C88" s="199"/>
      <c r="D88" s="199"/>
      <c r="E88" s="199"/>
      <c r="F88" s="199"/>
      <c r="G88" s="199"/>
      <c r="H88" s="200"/>
      <c r="I88" s="1">
        <v>81</v>
      </c>
      <c r="J88" s="7">
        <v>0</v>
      </c>
      <c r="K88" s="7">
        <v>0</v>
      </c>
    </row>
    <row r="89" spans="1:11" x14ac:dyDescent="0.2">
      <c r="A89" s="198" t="s">
        <v>213</v>
      </c>
      <c r="B89" s="199"/>
      <c r="C89" s="199"/>
      <c r="D89" s="199"/>
      <c r="E89" s="199"/>
      <c r="F89" s="199"/>
      <c r="G89" s="199"/>
      <c r="H89" s="200"/>
      <c r="I89" s="1">
        <v>82</v>
      </c>
      <c r="J89" s="7">
        <v>7605659</v>
      </c>
      <c r="K89" s="7">
        <v>8009016</v>
      </c>
    </row>
    <row r="90" spans="1:11" x14ac:dyDescent="0.2">
      <c r="A90" s="187" t="s">
        <v>214</v>
      </c>
      <c r="B90" s="188"/>
      <c r="C90" s="188"/>
      <c r="D90" s="188"/>
      <c r="E90" s="188"/>
      <c r="F90" s="188"/>
      <c r="G90" s="188"/>
      <c r="H90" s="189"/>
      <c r="I90" s="1">
        <v>83</v>
      </c>
      <c r="J90" s="48">
        <f>SUM(J91:J99)</f>
        <v>566097840</v>
      </c>
      <c r="K90" s="48">
        <f>SUM(K91:K99)</f>
        <v>975843248</v>
      </c>
    </row>
    <row r="91" spans="1:11" x14ac:dyDescent="0.2">
      <c r="A91" s="198" t="s">
        <v>215</v>
      </c>
      <c r="B91" s="199"/>
      <c r="C91" s="199"/>
      <c r="D91" s="199"/>
      <c r="E91" s="199"/>
      <c r="F91" s="199"/>
      <c r="G91" s="199"/>
      <c r="H91" s="200"/>
      <c r="I91" s="1">
        <v>84</v>
      </c>
      <c r="J91" s="7">
        <v>0</v>
      </c>
      <c r="K91" s="7">
        <v>0</v>
      </c>
    </row>
    <row r="92" spans="1:11" x14ac:dyDescent="0.2">
      <c r="A92" s="198" t="s">
        <v>216</v>
      </c>
      <c r="B92" s="199"/>
      <c r="C92" s="199"/>
      <c r="D92" s="199"/>
      <c r="E92" s="199"/>
      <c r="F92" s="199"/>
      <c r="G92" s="199"/>
      <c r="H92" s="200"/>
      <c r="I92" s="1">
        <v>85</v>
      </c>
      <c r="J92" s="7">
        <v>0</v>
      </c>
      <c r="K92" s="7">
        <v>0</v>
      </c>
    </row>
    <row r="93" spans="1:11" x14ac:dyDescent="0.2">
      <c r="A93" s="198" t="s">
        <v>217</v>
      </c>
      <c r="B93" s="199"/>
      <c r="C93" s="199"/>
      <c r="D93" s="199"/>
      <c r="E93" s="199"/>
      <c r="F93" s="199"/>
      <c r="G93" s="199"/>
      <c r="H93" s="200"/>
      <c r="I93" s="1">
        <v>86</v>
      </c>
      <c r="J93" s="7">
        <v>558956840</v>
      </c>
      <c r="K93" s="7">
        <v>968222248</v>
      </c>
    </row>
    <row r="94" spans="1:11" x14ac:dyDescent="0.2">
      <c r="A94" s="198" t="s">
        <v>218</v>
      </c>
      <c r="B94" s="199"/>
      <c r="C94" s="199"/>
      <c r="D94" s="199"/>
      <c r="E94" s="199"/>
      <c r="F94" s="199"/>
      <c r="G94" s="199"/>
      <c r="H94" s="200"/>
      <c r="I94" s="1">
        <v>87</v>
      </c>
      <c r="J94" s="7">
        <v>0</v>
      </c>
      <c r="K94" s="7">
        <v>0</v>
      </c>
    </row>
    <row r="95" spans="1:11" x14ac:dyDescent="0.2">
      <c r="A95" s="198" t="s">
        <v>219</v>
      </c>
      <c r="B95" s="199"/>
      <c r="C95" s="199"/>
      <c r="D95" s="199"/>
      <c r="E95" s="199"/>
      <c r="F95" s="199"/>
      <c r="G95" s="199"/>
      <c r="H95" s="200"/>
      <c r="I95" s="1">
        <v>88</v>
      </c>
      <c r="J95" s="7">
        <v>0</v>
      </c>
      <c r="K95" s="7">
        <v>0</v>
      </c>
    </row>
    <row r="96" spans="1:11" x14ac:dyDescent="0.2">
      <c r="A96" s="198" t="s">
        <v>220</v>
      </c>
      <c r="B96" s="199"/>
      <c r="C96" s="199"/>
      <c r="D96" s="199"/>
      <c r="E96" s="199"/>
      <c r="F96" s="199"/>
      <c r="G96" s="199"/>
      <c r="H96" s="200"/>
      <c r="I96" s="1">
        <v>89</v>
      </c>
      <c r="J96" s="7">
        <v>0</v>
      </c>
      <c r="K96" s="7">
        <v>0</v>
      </c>
    </row>
    <row r="97" spans="1:11" x14ac:dyDescent="0.2">
      <c r="A97" s="198" t="s">
        <v>221</v>
      </c>
      <c r="B97" s="199"/>
      <c r="C97" s="199"/>
      <c r="D97" s="199"/>
      <c r="E97" s="199"/>
      <c r="F97" s="199"/>
      <c r="G97" s="199"/>
      <c r="H97" s="200"/>
      <c r="I97" s="1">
        <v>90</v>
      </c>
      <c r="J97" s="7">
        <v>0</v>
      </c>
      <c r="K97" s="7">
        <v>0</v>
      </c>
    </row>
    <row r="98" spans="1:11" x14ac:dyDescent="0.2">
      <c r="A98" s="198" t="s">
        <v>222</v>
      </c>
      <c r="B98" s="199"/>
      <c r="C98" s="199"/>
      <c r="D98" s="199"/>
      <c r="E98" s="199"/>
      <c r="F98" s="199"/>
      <c r="G98" s="199"/>
      <c r="H98" s="200"/>
      <c r="I98" s="1">
        <v>91</v>
      </c>
      <c r="J98" s="7">
        <v>0</v>
      </c>
      <c r="K98" s="7">
        <v>0</v>
      </c>
    </row>
    <row r="99" spans="1:11" x14ac:dyDescent="0.2">
      <c r="A99" s="198" t="s">
        <v>223</v>
      </c>
      <c r="B99" s="199"/>
      <c r="C99" s="199"/>
      <c r="D99" s="199"/>
      <c r="E99" s="199"/>
      <c r="F99" s="199"/>
      <c r="G99" s="199"/>
      <c r="H99" s="200"/>
      <c r="I99" s="1">
        <v>92</v>
      </c>
      <c r="J99" s="7">
        <v>7141000</v>
      </c>
      <c r="K99" s="7">
        <v>7621000</v>
      </c>
    </row>
    <row r="100" spans="1:11" x14ac:dyDescent="0.2">
      <c r="A100" s="187" t="s">
        <v>224</v>
      </c>
      <c r="B100" s="188"/>
      <c r="C100" s="188"/>
      <c r="D100" s="188"/>
      <c r="E100" s="188"/>
      <c r="F100" s="188"/>
      <c r="G100" s="188"/>
      <c r="H100" s="189"/>
      <c r="I100" s="1">
        <v>93</v>
      </c>
      <c r="J100" s="48">
        <f>SUM(J101:J112)</f>
        <v>1682185308</v>
      </c>
      <c r="K100" s="48">
        <f>SUM(K101:K112)</f>
        <v>1165163342</v>
      </c>
    </row>
    <row r="101" spans="1:11" x14ac:dyDescent="0.2">
      <c r="A101" s="198" t="s">
        <v>215</v>
      </c>
      <c r="B101" s="199"/>
      <c r="C101" s="199"/>
      <c r="D101" s="199"/>
      <c r="E101" s="199"/>
      <c r="F101" s="199"/>
      <c r="G101" s="199"/>
      <c r="H101" s="200"/>
      <c r="I101" s="1">
        <v>94</v>
      </c>
      <c r="J101" s="7">
        <v>0</v>
      </c>
      <c r="K101" s="7"/>
    </row>
    <row r="102" spans="1:11" x14ac:dyDescent="0.2">
      <c r="A102" s="198" t="s">
        <v>216</v>
      </c>
      <c r="B102" s="199"/>
      <c r="C102" s="199"/>
      <c r="D102" s="199"/>
      <c r="E102" s="199"/>
      <c r="F102" s="199"/>
      <c r="G102" s="199"/>
      <c r="H102" s="200"/>
      <c r="I102" s="1">
        <v>95</v>
      </c>
      <c r="J102" s="7">
        <v>12068</v>
      </c>
      <c r="K102" s="7"/>
    </row>
    <row r="103" spans="1:11" x14ac:dyDescent="0.2">
      <c r="A103" s="198" t="s">
        <v>217</v>
      </c>
      <c r="B103" s="199"/>
      <c r="C103" s="199"/>
      <c r="D103" s="199"/>
      <c r="E103" s="199"/>
      <c r="F103" s="199"/>
      <c r="G103" s="199"/>
      <c r="H103" s="200"/>
      <c r="I103" s="1">
        <v>96</v>
      </c>
      <c r="J103" s="7">
        <v>472129696</v>
      </c>
      <c r="K103" s="7">
        <v>451522446</v>
      </c>
    </row>
    <row r="104" spans="1:11" x14ac:dyDescent="0.2">
      <c r="A104" s="198" t="s">
        <v>218</v>
      </c>
      <c r="B104" s="199"/>
      <c r="C104" s="199"/>
      <c r="D104" s="199"/>
      <c r="E104" s="199"/>
      <c r="F104" s="199"/>
      <c r="G104" s="199"/>
      <c r="H104" s="200"/>
      <c r="I104" s="1">
        <v>97</v>
      </c>
      <c r="J104" s="7">
        <v>2705585</v>
      </c>
      <c r="K104" s="7">
        <v>1010392</v>
      </c>
    </row>
    <row r="105" spans="1:11" x14ac:dyDescent="0.2">
      <c r="A105" s="198" t="s">
        <v>219</v>
      </c>
      <c r="B105" s="199"/>
      <c r="C105" s="199"/>
      <c r="D105" s="199"/>
      <c r="E105" s="199"/>
      <c r="F105" s="199"/>
      <c r="G105" s="199"/>
      <c r="H105" s="200"/>
      <c r="I105" s="1">
        <v>98</v>
      </c>
      <c r="J105" s="7">
        <v>496474625</v>
      </c>
      <c r="K105" s="7">
        <v>499136011</v>
      </c>
    </row>
    <row r="106" spans="1:11" x14ac:dyDescent="0.2">
      <c r="A106" s="198" t="s">
        <v>220</v>
      </c>
      <c r="B106" s="199"/>
      <c r="C106" s="199"/>
      <c r="D106" s="199"/>
      <c r="E106" s="199"/>
      <c r="F106" s="199"/>
      <c r="G106" s="199"/>
      <c r="H106" s="200"/>
      <c r="I106" s="1">
        <v>99</v>
      </c>
      <c r="J106" s="7">
        <v>507084963</v>
      </c>
      <c r="K106" s="7">
        <v>7921592</v>
      </c>
    </row>
    <row r="107" spans="1:11" x14ac:dyDescent="0.2">
      <c r="A107" s="198" t="s">
        <v>221</v>
      </c>
      <c r="B107" s="199"/>
      <c r="C107" s="199"/>
      <c r="D107" s="199"/>
      <c r="E107" s="199"/>
      <c r="F107" s="199"/>
      <c r="G107" s="199"/>
      <c r="H107" s="200"/>
      <c r="I107" s="1">
        <v>100</v>
      </c>
      <c r="J107" s="7">
        <v>0</v>
      </c>
      <c r="K107" s="7">
        <v>0</v>
      </c>
    </row>
    <row r="108" spans="1:11" x14ac:dyDescent="0.2">
      <c r="A108" s="198" t="s">
        <v>225</v>
      </c>
      <c r="B108" s="199"/>
      <c r="C108" s="199"/>
      <c r="D108" s="199"/>
      <c r="E108" s="199"/>
      <c r="F108" s="199"/>
      <c r="G108" s="199"/>
      <c r="H108" s="200"/>
      <c r="I108" s="1">
        <v>101</v>
      </c>
      <c r="J108" s="7">
        <v>61340528</v>
      </c>
      <c r="K108" s="7">
        <v>70056692</v>
      </c>
    </row>
    <row r="109" spans="1:11" x14ac:dyDescent="0.2">
      <c r="A109" s="198" t="s">
        <v>226</v>
      </c>
      <c r="B109" s="199"/>
      <c r="C109" s="199"/>
      <c r="D109" s="199"/>
      <c r="E109" s="199"/>
      <c r="F109" s="199"/>
      <c r="G109" s="199"/>
      <c r="H109" s="200"/>
      <c r="I109" s="1">
        <v>102</v>
      </c>
      <c r="J109" s="7">
        <v>13024738</v>
      </c>
      <c r="K109" s="7">
        <v>14615446</v>
      </c>
    </row>
    <row r="110" spans="1:11" x14ac:dyDescent="0.2">
      <c r="A110" s="198" t="s">
        <v>227</v>
      </c>
      <c r="B110" s="199"/>
      <c r="C110" s="199"/>
      <c r="D110" s="199"/>
      <c r="E110" s="199"/>
      <c r="F110" s="199"/>
      <c r="G110" s="199"/>
      <c r="H110" s="200"/>
      <c r="I110" s="1">
        <v>103</v>
      </c>
      <c r="J110" s="7">
        <v>686698</v>
      </c>
      <c r="K110" s="7">
        <v>686698</v>
      </c>
    </row>
    <row r="111" spans="1:11" x14ac:dyDescent="0.2">
      <c r="A111" s="198" t="s">
        <v>228</v>
      </c>
      <c r="B111" s="199"/>
      <c r="C111" s="199"/>
      <c r="D111" s="199"/>
      <c r="E111" s="199"/>
      <c r="F111" s="199"/>
      <c r="G111" s="199"/>
      <c r="H111" s="200"/>
      <c r="I111" s="1">
        <v>104</v>
      </c>
      <c r="J111" s="7"/>
      <c r="K111" s="7"/>
    </row>
    <row r="112" spans="1:11" x14ac:dyDescent="0.2">
      <c r="A112" s="198" t="s">
        <v>229</v>
      </c>
      <c r="B112" s="199"/>
      <c r="C112" s="199"/>
      <c r="D112" s="199"/>
      <c r="E112" s="199"/>
      <c r="F112" s="199"/>
      <c r="G112" s="199"/>
      <c r="H112" s="200"/>
      <c r="I112" s="1">
        <v>105</v>
      </c>
      <c r="J112" s="7">
        <v>128726407</v>
      </c>
      <c r="K112" s="7">
        <v>120214065</v>
      </c>
    </row>
    <row r="113" spans="1:11" x14ac:dyDescent="0.2">
      <c r="A113" s="187" t="s">
        <v>230</v>
      </c>
      <c r="B113" s="188"/>
      <c r="C113" s="188"/>
      <c r="D113" s="188"/>
      <c r="E113" s="188"/>
      <c r="F113" s="188"/>
      <c r="G113" s="188"/>
      <c r="H113" s="189"/>
      <c r="I113" s="1">
        <v>106</v>
      </c>
      <c r="J113" s="7">
        <v>95050617</v>
      </c>
      <c r="K113" s="7">
        <v>109973899</v>
      </c>
    </row>
    <row r="114" spans="1:11" x14ac:dyDescent="0.2">
      <c r="A114" s="187" t="s">
        <v>231</v>
      </c>
      <c r="B114" s="188"/>
      <c r="C114" s="188"/>
      <c r="D114" s="188"/>
      <c r="E114" s="188"/>
      <c r="F114" s="188"/>
      <c r="G114" s="188"/>
      <c r="H114" s="189"/>
      <c r="I114" s="1">
        <v>107</v>
      </c>
      <c r="J114" s="48">
        <f>J69+J86+J90+J100+J113</f>
        <v>4008189109</v>
      </c>
      <c r="K114" s="48">
        <f>K69+K86+K90+K100+K113</f>
        <v>3969463134</v>
      </c>
    </row>
    <row r="115" spans="1:11" x14ac:dyDescent="0.2">
      <c r="A115" s="212" t="s">
        <v>232</v>
      </c>
      <c r="B115" s="213"/>
      <c r="C115" s="213"/>
      <c r="D115" s="213"/>
      <c r="E115" s="213"/>
      <c r="F115" s="213"/>
      <c r="G115" s="213"/>
      <c r="H115" s="214"/>
      <c r="I115" s="2">
        <v>108</v>
      </c>
      <c r="J115" s="8">
        <v>807562291</v>
      </c>
      <c r="K115" s="8">
        <v>843173312</v>
      </c>
    </row>
    <row r="116" spans="1:11" x14ac:dyDescent="0.2">
      <c r="A116" s="204" t="s">
        <v>235</v>
      </c>
      <c r="B116" s="215"/>
      <c r="C116" s="215"/>
      <c r="D116" s="215"/>
      <c r="E116" s="215"/>
      <c r="F116" s="215"/>
      <c r="G116" s="215"/>
      <c r="H116" s="215"/>
      <c r="I116" s="216"/>
      <c r="J116" s="216"/>
      <c r="K116" s="217"/>
    </row>
    <row r="117" spans="1:11" x14ac:dyDescent="0.2">
      <c r="A117" s="184" t="s">
        <v>238</v>
      </c>
      <c r="B117" s="185"/>
      <c r="C117" s="185"/>
      <c r="D117" s="185"/>
      <c r="E117" s="185"/>
      <c r="F117" s="185"/>
      <c r="G117" s="185"/>
      <c r="H117" s="185"/>
      <c r="I117" s="218"/>
      <c r="J117" s="218"/>
      <c r="K117" s="219"/>
    </row>
    <row r="118" spans="1:11" x14ac:dyDescent="0.2">
      <c r="A118" s="198" t="s">
        <v>236</v>
      </c>
      <c r="B118" s="199"/>
      <c r="C118" s="199"/>
      <c r="D118" s="199"/>
      <c r="E118" s="199"/>
      <c r="F118" s="199"/>
      <c r="G118" s="199"/>
      <c r="H118" s="200"/>
      <c r="I118" s="1">
        <v>109</v>
      </c>
      <c r="J118" s="7">
        <v>1600470556</v>
      </c>
      <c r="K118" s="7">
        <v>1653986115</v>
      </c>
    </row>
    <row r="119" spans="1:11" x14ac:dyDescent="0.2">
      <c r="A119" s="220" t="s">
        <v>237</v>
      </c>
      <c r="B119" s="221"/>
      <c r="C119" s="221"/>
      <c r="D119" s="221"/>
      <c r="E119" s="221"/>
      <c r="F119" s="221"/>
      <c r="G119" s="221"/>
      <c r="H119" s="222"/>
      <c r="I119" s="4">
        <v>110</v>
      </c>
      <c r="J119" s="8">
        <v>34347150</v>
      </c>
      <c r="K119" s="8">
        <v>34170845</v>
      </c>
    </row>
    <row r="120" spans="1:11" x14ac:dyDescent="0.2">
      <c r="A120" s="223"/>
      <c r="B120" s="224"/>
      <c r="C120" s="224"/>
      <c r="D120" s="224"/>
      <c r="E120" s="224"/>
      <c r="F120" s="224"/>
      <c r="G120" s="224"/>
      <c r="H120" s="224"/>
      <c r="I120" s="224"/>
      <c r="J120" s="224"/>
      <c r="K120" s="224"/>
    </row>
    <row r="121" spans="1:11" x14ac:dyDescent="0.2">
      <c r="A121" s="210"/>
      <c r="B121" s="211"/>
      <c r="C121" s="211"/>
      <c r="D121" s="211"/>
      <c r="E121" s="211"/>
      <c r="F121" s="211"/>
      <c r="G121" s="211"/>
      <c r="H121" s="211"/>
      <c r="I121" s="211"/>
      <c r="J121" s="211"/>
      <c r="K121" s="211"/>
    </row>
  </sheetData>
  <mergeCells count="121">
    <mergeCell ref="A121:K121"/>
    <mergeCell ref="A115:H115"/>
    <mergeCell ref="A116:K116"/>
    <mergeCell ref="A117:K117"/>
    <mergeCell ref="A118:H118"/>
    <mergeCell ref="A113:H113"/>
    <mergeCell ref="A114:H114"/>
    <mergeCell ref="A119:H119"/>
    <mergeCell ref="A120:K120"/>
    <mergeCell ref="A109:H109"/>
    <mergeCell ref="A110:H110"/>
    <mergeCell ref="A111:H111"/>
    <mergeCell ref="A112:H112"/>
    <mergeCell ref="A105:H105"/>
    <mergeCell ref="A106:H106"/>
    <mergeCell ref="A107:H107"/>
    <mergeCell ref="A108:H108"/>
    <mergeCell ref="A101:H101"/>
    <mergeCell ref="A102:H102"/>
    <mergeCell ref="A103:H103"/>
    <mergeCell ref="A104:H104"/>
    <mergeCell ref="A97:H97"/>
    <mergeCell ref="A98:H98"/>
    <mergeCell ref="A99:H99"/>
    <mergeCell ref="A100:H100"/>
    <mergeCell ref="A93:H93"/>
    <mergeCell ref="A94:H94"/>
    <mergeCell ref="A95:H95"/>
    <mergeCell ref="A96:H96"/>
    <mergeCell ref="A89:H89"/>
    <mergeCell ref="A90:H90"/>
    <mergeCell ref="A91:H91"/>
    <mergeCell ref="A92:H92"/>
    <mergeCell ref="A85:H85"/>
    <mergeCell ref="A86:H86"/>
    <mergeCell ref="A87:H87"/>
    <mergeCell ref="A88:H88"/>
    <mergeCell ref="A81:H81"/>
    <mergeCell ref="A82:H82"/>
    <mergeCell ref="A83:H83"/>
    <mergeCell ref="A84:H84"/>
    <mergeCell ref="A77:H77"/>
    <mergeCell ref="A78:H78"/>
    <mergeCell ref="A79:H79"/>
    <mergeCell ref="A80:H80"/>
    <mergeCell ref="A73:H73"/>
    <mergeCell ref="A74:H74"/>
    <mergeCell ref="A75:H75"/>
    <mergeCell ref="A76:H76"/>
    <mergeCell ref="A69:H69"/>
    <mergeCell ref="A70:H70"/>
    <mergeCell ref="A71:H71"/>
    <mergeCell ref="A72:H72"/>
    <mergeCell ref="A65:H65"/>
    <mergeCell ref="A66:H66"/>
    <mergeCell ref="A67:H67"/>
    <mergeCell ref="A68:K68"/>
    <mergeCell ref="A61:H61"/>
    <mergeCell ref="A62:H62"/>
    <mergeCell ref="A63:H63"/>
    <mergeCell ref="A64:H64"/>
    <mergeCell ref="A57:H57"/>
    <mergeCell ref="A58:H58"/>
    <mergeCell ref="A59:H59"/>
    <mergeCell ref="A60:H60"/>
    <mergeCell ref="A53:H53"/>
    <mergeCell ref="A54:H54"/>
    <mergeCell ref="A55:H55"/>
    <mergeCell ref="A56:H56"/>
    <mergeCell ref="A49:H49"/>
    <mergeCell ref="A50:H50"/>
    <mergeCell ref="A51:H51"/>
    <mergeCell ref="A52:H52"/>
    <mergeCell ref="A45:H45"/>
    <mergeCell ref="A46:H46"/>
    <mergeCell ref="A47:H47"/>
    <mergeCell ref="A48:H48"/>
    <mergeCell ref="A41:H41"/>
    <mergeCell ref="A42:H42"/>
    <mergeCell ref="A43:H43"/>
    <mergeCell ref="A44:H44"/>
    <mergeCell ref="A37:H37"/>
    <mergeCell ref="A38:H38"/>
    <mergeCell ref="A39:H39"/>
    <mergeCell ref="A40:H40"/>
    <mergeCell ref="A33:H33"/>
    <mergeCell ref="A34:H34"/>
    <mergeCell ref="A35:H35"/>
    <mergeCell ref="A36:H36"/>
    <mergeCell ref="A29:H29"/>
    <mergeCell ref="A30:H30"/>
    <mergeCell ref="A31:H31"/>
    <mergeCell ref="A32:H32"/>
    <mergeCell ref="A25:H25"/>
    <mergeCell ref="A26:H26"/>
    <mergeCell ref="A27:H27"/>
    <mergeCell ref="A28:H28"/>
    <mergeCell ref="A21:H21"/>
    <mergeCell ref="A22:H22"/>
    <mergeCell ref="A23:H23"/>
    <mergeCell ref="A24:H24"/>
    <mergeCell ref="A17:H17"/>
    <mergeCell ref="A18:H18"/>
    <mergeCell ref="A19:H19"/>
    <mergeCell ref="A20:H20"/>
    <mergeCell ref="A13:H13"/>
    <mergeCell ref="A14:H14"/>
    <mergeCell ref="A15:H15"/>
    <mergeCell ref="A16:H16"/>
    <mergeCell ref="A9:H9"/>
    <mergeCell ref="A10:H10"/>
    <mergeCell ref="A11:H11"/>
    <mergeCell ref="A12:H12"/>
    <mergeCell ref="A5:H5"/>
    <mergeCell ref="A6:K6"/>
    <mergeCell ref="A7:H7"/>
    <mergeCell ref="A8:H8"/>
    <mergeCell ref="A1:K1"/>
    <mergeCell ref="A2:K2"/>
    <mergeCell ref="A3:K3"/>
    <mergeCell ref="A4:H4"/>
  </mergeCells>
  <phoneticPr fontId="3" type="noConversion"/>
  <dataValidations count="5">
    <dataValidation type="whole" operator="notEqual" allowBlank="1" showInputMessage="1" showErrorMessage="1" errorTitle="Pogrešan unos" error="Mogu se unijeti samo cjelobrojne vrijednosti." sqref="J85:K85 J118:K119">
      <formula1>999999999999</formula1>
    </dataValidation>
    <dataValidation type="whole" operator="notEqual" allowBlank="1" showInputMessage="1" showErrorMessage="1" errorTitle="Pogrešan unos" error="Mogu se unijeti samo cjelobrojne pozitivne ili negativne vrijednosti." sqref="J69:K69">
      <formula1>999999999999</formula1>
    </dataValidation>
    <dataValidation type="whole" operator="notEqual" allowBlank="1" showInputMessage="1" showErrorMessage="1" errorTitle="Pogrešan unos" error="Mogu se unijeti samo cjelobrojne pozitivne ili negativne vrijednosti." sqref="J71:K71">
      <formula1>9999999999</formula1>
    </dataValidation>
    <dataValidation type="whole" operator="notEqual" allowBlank="1" showInputMessage="1" showErrorMessage="1" errorTitle="Pogrešan unos" error="Mogu se unijeti samo cjelobrojne vrijednosti. Ova AOP oznaka može se unijeti i s negativnim predznakom" sqref="J78:K78">
      <formula1>9999999999</formula1>
    </dataValidation>
    <dataValidation type="whole" operator="greaterThanOrEqual" allowBlank="1" showInputMessage="1" showErrorMessage="1" errorTitle="Pogrešan unos" error="Mogu se unijeti samo cjelobrojne pozitivne vrijednosti." sqref="J7:K67 J70:K70 J86:K115 J79:K84 J72:K77">
      <formula1>0</formula1>
    </dataValidation>
  </dataValidations>
  <pageMargins left="0.74803149606299213" right="0.74803149606299213" top="0.98425196850393704" bottom="0.98425196850393704" header="0.51181102362204722" footer="0.51181102362204722"/>
  <pageSetup paperSize="9" scale="79" orientation="portrait" r:id="rId1"/>
  <headerFooter alignWithMargins="0"/>
  <rowBreaks count="1" manualBreakCount="1">
    <brk id="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71"/>
  <sheetViews>
    <sheetView zoomScaleNormal="100" zoomScaleSheetLayoutView="110" workbookViewId="0">
      <selection activeCell="A4" sqref="A4:J4"/>
    </sheetView>
  </sheetViews>
  <sheetFormatPr defaultRowHeight="12.75" x14ac:dyDescent="0.2"/>
  <cols>
    <col min="1" max="8" width="9.140625" style="47"/>
    <col min="9" max="9" width="9.28515625" style="47" bestFit="1" customWidth="1"/>
    <col min="10" max="10" width="11.140625" style="47" bestFit="1" customWidth="1"/>
    <col min="11" max="11" width="11" style="64" customWidth="1"/>
    <col min="12" max="12" width="11.140625" style="64" bestFit="1" customWidth="1"/>
    <col min="13" max="13" width="10.85546875" style="64" customWidth="1"/>
    <col min="14" max="16384" width="9.140625" style="47"/>
  </cols>
  <sheetData>
    <row r="1" spans="1:13" ht="12.75" customHeight="1" x14ac:dyDescent="0.2">
      <c r="A1" s="242" t="s">
        <v>239</v>
      </c>
      <c r="B1" s="242"/>
      <c r="C1" s="242"/>
      <c r="D1" s="242"/>
      <c r="E1" s="242"/>
      <c r="F1" s="242"/>
      <c r="G1" s="242"/>
      <c r="H1" s="242"/>
      <c r="I1" s="242"/>
      <c r="J1" s="242"/>
      <c r="K1" s="242"/>
      <c r="L1" s="242"/>
      <c r="M1" s="242"/>
    </row>
    <row r="2" spans="1:13" ht="12.75" customHeight="1" x14ac:dyDescent="0.2">
      <c r="A2" s="241" t="s">
        <v>240</v>
      </c>
      <c r="B2" s="241"/>
      <c r="C2" s="241"/>
      <c r="D2" s="241"/>
      <c r="E2" s="241"/>
      <c r="F2" s="241"/>
      <c r="G2" s="241"/>
      <c r="H2" s="241"/>
      <c r="I2" s="241"/>
      <c r="J2" s="241"/>
      <c r="K2" s="241"/>
      <c r="L2" s="241"/>
      <c r="M2" s="241"/>
    </row>
    <row r="3" spans="1:13" ht="12.75" customHeight="1" x14ac:dyDescent="0.2">
      <c r="A3" s="225" t="s">
        <v>388</v>
      </c>
      <c r="B3" s="225"/>
      <c r="C3" s="225"/>
      <c r="D3" s="225"/>
      <c r="E3" s="225"/>
      <c r="F3" s="225"/>
      <c r="G3" s="225"/>
      <c r="H3" s="225"/>
      <c r="I3" s="225"/>
      <c r="J3" s="225"/>
      <c r="K3" s="225"/>
      <c r="L3" s="225"/>
      <c r="M3" s="225"/>
    </row>
    <row r="4" spans="1:13" ht="24" x14ac:dyDescent="0.2">
      <c r="A4" s="226" t="s">
        <v>131</v>
      </c>
      <c r="B4" s="226"/>
      <c r="C4" s="226"/>
      <c r="D4" s="226"/>
      <c r="E4" s="226"/>
      <c r="F4" s="226"/>
      <c r="G4" s="226"/>
      <c r="H4" s="226"/>
      <c r="I4" s="52" t="s">
        <v>132</v>
      </c>
      <c r="J4" s="227" t="s">
        <v>241</v>
      </c>
      <c r="K4" s="227"/>
      <c r="L4" s="227" t="s">
        <v>242</v>
      </c>
      <c r="M4" s="227"/>
    </row>
    <row r="5" spans="1:13" x14ac:dyDescent="0.2">
      <c r="A5" s="228"/>
      <c r="B5" s="229"/>
      <c r="C5" s="229"/>
      <c r="D5" s="229"/>
      <c r="E5" s="229"/>
      <c r="F5" s="229"/>
      <c r="G5" s="229"/>
      <c r="H5" s="230"/>
      <c r="I5" s="127"/>
      <c r="J5" s="54" t="s">
        <v>243</v>
      </c>
      <c r="K5" s="54" t="s">
        <v>244</v>
      </c>
      <c r="L5" s="54" t="s">
        <v>243</v>
      </c>
      <c r="M5" s="54" t="s">
        <v>244</v>
      </c>
    </row>
    <row r="6" spans="1:13" x14ac:dyDescent="0.2">
      <c r="A6" s="227">
        <v>1</v>
      </c>
      <c r="B6" s="227"/>
      <c r="C6" s="227"/>
      <c r="D6" s="227"/>
      <c r="E6" s="227"/>
      <c r="F6" s="227"/>
      <c r="G6" s="227"/>
      <c r="H6" s="227"/>
      <c r="I6" s="56">
        <v>2</v>
      </c>
      <c r="J6" s="54">
        <v>3</v>
      </c>
      <c r="K6" s="54">
        <v>4</v>
      </c>
      <c r="L6" s="54">
        <v>5</v>
      </c>
      <c r="M6" s="54">
        <v>6</v>
      </c>
    </row>
    <row r="7" spans="1:13" x14ac:dyDescent="0.2">
      <c r="A7" s="184" t="s">
        <v>245</v>
      </c>
      <c r="B7" s="185"/>
      <c r="C7" s="185"/>
      <c r="D7" s="185"/>
      <c r="E7" s="185"/>
      <c r="F7" s="185"/>
      <c r="G7" s="185"/>
      <c r="H7" s="186"/>
      <c r="I7" s="3">
        <v>111</v>
      </c>
      <c r="J7" s="49">
        <f>SUM(J8:J9)</f>
        <v>1713096391</v>
      </c>
      <c r="K7" s="49">
        <f>SUM(K8:K9)</f>
        <v>903579145</v>
      </c>
      <c r="L7" s="49">
        <f>SUM(L8:L9)</f>
        <v>1787754899</v>
      </c>
      <c r="M7" s="49">
        <f>SUM(M8:M9)</f>
        <v>975887241</v>
      </c>
    </row>
    <row r="8" spans="1:13" x14ac:dyDescent="0.2">
      <c r="A8" s="187" t="s">
        <v>246</v>
      </c>
      <c r="B8" s="188"/>
      <c r="C8" s="188"/>
      <c r="D8" s="188"/>
      <c r="E8" s="188"/>
      <c r="F8" s="188"/>
      <c r="G8" s="188"/>
      <c r="H8" s="189"/>
      <c r="I8" s="1">
        <v>112</v>
      </c>
      <c r="J8" s="7">
        <v>1662737962</v>
      </c>
      <c r="K8" s="7">
        <v>880942981</v>
      </c>
      <c r="L8" s="7">
        <v>1724170735</v>
      </c>
      <c r="M8" s="7">
        <v>927105096</v>
      </c>
    </row>
    <row r="9" spans="1:13" x14ac:dyDescent="0.2">
      <c r="A9" s="187" t="s">
        <v>247</v>
      </c>
      <c r="B9" s="188"/>
      <c r="C9" s="188"/>
      <c r="D9" s="188"/>
      <c r="E9" s="188"/>
      <c r="F9" s="188"/>
      <c r="G9" s="188"/>
      <c r="H9" s="189"/>
      <c r="I9" s="1">
        <v>113</v>
      </c>
      <c r="J9" s="7">
        <v>50358429</v>
      </c>
      <c r="K9" s="7">
        <v>22636164</v>
      </c>
      <c r="L9" s="7">
        <v>63584164</v>
      </c>
      <c r="M9" s="7">
        <v>48782145</v>
      </c>
    </row>
    <row r="10" spans="1:13" x14ac:dyDescent="0.2">
      <c r="A10" s="187" t="s">
        <v>248</v>
      </c>
      <c r="B10" s="188"/>
      <c r="C10" s="188"/>
      <c r="D10" s="188"/>
      <c r="E10" s="188"/>
      <c r="F10" s="188"/>
      <c r="G10" s="188"/>
      <c r="H10" s="189"/>
      <c r="I10" s="1">
        <v>114</v>
      </c>
      <c r="J10" s="48">
        <f>J11+J12+J16+J20+J21+J22+J25+J26</f>
        <v>1607166437</v>
      </c>
      <c r="K10" s="48">
        <f>K11+K12+K16+K20+K21+K22+K25+K26</f>
        <v>851091435</v>
      </c>
      <c r="L10" s="48">
        <f>L11+L12+L16+L20+L21+L22+L25+L26</f>
        <v>1684873486</v>
      </c>
      <c r="M10" s="48">
        <f>M11+M12+M16+M20+M21+M22+M25+M26</f>
        <v>916419836</v>
      </c>
    </row>
    <row r="11" spans="1:13" x14ac:dyDescent="0.2">
      <c r="A11" s="187" t="s">
        <v>249</v>
      </c>
      <c r="B11" s="188"/>
      <c r="C11" s="188"/>
      <c r="D11" s="188"/>
      <c r="E11" s="188"/>
      <c r="F11" s="188"/>
      <c r="G11" s="188"/>
      <c r="H11" s="189"/>
      <c r="I11" s="1">
        <v>115</v>
      </c>
      <c r="J11" s="7">
        <v>-7546306</v>
      </c>
      <c r="K11" s="7">
        <v>18876674</v>
      </c>
      <c r="L11" s="7">
        <v>-17432341</v>
      </c>
      <c r="M11" s="7">
        <v>9986891</v>
      </c>
    </row>
    <row r="12" spans="1:13" x14ac:dyDescent="0.2">
      <c r="A12" s="187" t="s">
        <v>250</v>
      </c>
      <c r="B12" s="188"/>
      <c r="C12" s="188"/>
      <c r="D12" s="188"/>
      <c r="E12" s="188"/>
      <c r="F12" s="188"/>
      <c r="G12" s="188"/>
      <c r="H12" s="189"/>
      <c r="I12" s="1">
        <v>116</v>
      </c>
      <c r="J12" s="48">
        <f>SUM(J13:J15)</f>
        <v>1042334425</v>
      </c>
      <c r="K12" s="48">
        <f>SUM(K13:K15)</f>
        <v>539073128</v>
      </c>
      <c r="L12" s="48">
        <f>SUM(L13:L15)</f>
        <v>1130678123</v>
      </c>
      <c r="M12" s="48">
        <f>SUM(M13:M15)</f>
        <v>603524651</v>
      </c>
    </row>
    <row r="13" spans="1:13" x14ac:dyDescent="0.2">
      <c r="A13" s="198" t="s">
        <v>251</v>
      </c>
      <c r="B13" s="199"/>
      <c r="C13" s="199"/>
      <c r="D13" s="199"/>
      <c r="E13" s="199"/>
      <c r="F13" s="199"/>
      <c r="G13" s="199"/>
      <c r="H13" s="200"/>
      <c r="I13" s="1">
        <v>117</v>
      </c>
      <c r="J13" s="7">
        <v>553785546</v>
      </c>
      <c r="K13" s="7">
        <v>270340297</v>
      </c>
      <c r="L13" s="7">
        <v>611688273</v>
      </c>
      <c r="M13" s="7">
        <v>317196324</v>
      </c>
    </row>
    <row r="14" spans="1:13" x14ac:dyDescent="0.2">
      <c r="A14" s="198" t="s">
        <v>252</v>
      </c>
      <c r="B14" s="199"/>
      <c r="C14" s="199"/>
      <c r="D14" s="199"/>
      <c r="E14" s="199"/>
      <c r="F14" s="199"/>
      <c r="G14" s="199"/>
      <c r="H14" s="200"/>
      <c r="I14" s="1">
        <v>118</v>
      </c>
      <c r="J14" s="7">
        <v>218995734</v>
      </c>
      <c r="K14" s="7">
        <v>120230386</v>
      </c>
      <c r="L14" s="7">
        <v>251957239</v>
      </c>
      <c r="M14" s="7">
        <v>133314214</v>
      </c>
    </row>
    <row r="15" spans="1:13" x14ac:dyDescent="0.2">
      <c r="A15" s="198" t="s">
        <v>253</v>
      </c>
      <c r="B15" s="199"/>
      <c r="C15" s="199"/>
      <c r="D15" s="199"/>
      <c r="E15" s="199"/>
      <c r="F15" s="199"/>
      <c r="G15" s="199"/>
      <c r="H15" s="200"/>
      <c r="I15" s="1">
        <v>119</v>
      </c>
      <c r="J15" s="7">
        <v>269553145</v>
      </c>
      <c r="K15" s="7">
        <v>148502445</v>
      </c>
      <c r="L15" s="7">
        <v>267032611</v>
      </c>
      <c r="M15" s="7">
        <v>153014113</v>
      </c>
    </row>
    <row r="16" spans="1:13" x14ac:dyDescent="0.2">
      <c r="A16" s="187" t="s">
        <v>254</v>
      </c>
      <c r="B16" s="188"/>
      <c r="C16" s="188"/>
      <c r="D16" s="188"/>
      <c r="E16" s="188"/>
      <c r="F16" s="188"/>
      <c r="G16" s="188"/>
      <c r="H16" s="189"/>
      <c r="I16" s="1">
        <v>120</v>
      </c>
      <c r="J16" s="48">
        <f>SUM(J17:J19)</f>
        <v>366502492</v>
      </c>
      <c r="K16" s="48">
        <f>SUM(K17:K19)</f>
        <v>188378424</v>
      </c>
      <c r="L16" s="48">
        <f>SUM(L17:L19)</f>
        <v>361244754</v>
      </c>
      <c r="M16" s="48">
        <f>SUM(M17:M19)</f>
        <v>189115124</v>
      </c>
    </row>
    <row r="17" spans="1:13" x14ac:dyDescent="0.2">
      <c r="A17" s="198" t="s">
        <v>255</v>
      </c>
      <c r="B17" s="199"/>
      <c r="C17" s="199"/>
      <c r="D17" s="199"/>
      <c r="E17" s="199"/>
      <c r="F17" s="199"/>
      <c r="G17" s="199"/>
      <c r="H17" s="200"/>
      <c r="I17" s="1">
        <v>121</v>
      </c>
      <c r="J17" s="7">
        <v>254038067</v>
      </c>
      <c r="K17" s="7">
        <v>124133287</v>
      </c>
      <c r="L17" s="7">
        <v>252278764</v>
      </c>
      <c r="M17" s="7">
        <v>125518017</v>
      </c>
    </row>
    <row r="18" spans="1:13" x14ac:dyDescent="0.2">
      <c r="A18" s="198" t="s">
        <v>256</v>
      </c>
      <c r="B18" s="199"/>
      <c r="C18" s="199"/>
      <c r="D18" s="199"/>
      <c r="E18" s="199"/>
      <c r="F18" s="199"/>
      <c r="G18" s="199"/>
      <c r="H18" s="200"/>
      <c r="I18" s="1">
        <v>122</v>
      </c>
      <c r="J18" s="7">
        <v>71848211</v>
      </c>
      <c r="K18" s="7">
        <v>40919598</v>
      </c>
      <c r="L18" s="7">
        <v>69083657</v>
      </c>
      <c r="M18" s="7">
        <v>40225154</v>
      </c>
    </row>
    <row r="19" spans="1:13" x14ac:dyDescent="0.2">
      <c r="A19" s="198" t="s">
        <v>257</v>
      </c>
      <c r="B19" s="199"/>
      <c r="C19" s="199"/>
      <c r="D19" s="199"/>
      <c r="E19" s="199"/>
      <c r="F19" s="199"/>
      <c r="G19" s="199"/>
      <c r="H19" s="200"/>
      <c r="I19" s="1">
        <v>123</v>
      </c>
      <c r="J19" s="7">
        <v>40616214</v>
      </c>
      <c r="K19" s="7">
        <v>23325539</v>
      </c>
      <c r="L19" s="7">
        <v>39882333</v>
      </c>
      <c r="M19" s="7">
        <v>23371953</v>
      </c>
    </row>
    <row r="20" spans="1:13" x14ac:dyDescent="0.2">
      <c r="A20" s="187" t="s">
        <v>258</v>
      </c>
      <c r="B20" s="188"/>
      <c r="C20" s="188"/>
      <c r="D20" s="188"/>
      <c r="E20" s="188"/>
      <c r="F20" s="188"/>
      <c r="G20" s="188"/>
      <c r="H20" s="189"/>
      <c r="I20" s="1">
        <v>124</v>
      </c>
      <c r="J20" s="7">
        <v>77728202</v>
      </c>
      <c r="K20" s="7">
        <v>38784101</v>
      </c>
      <c r="L20" s="7">
        <v>78881546</v>
      </c>
      <c r="M20" s="7">
        <v>39106443</v>
      </c>
    </row>
    <row r="21" spans="1:13" x14ac:dyDescent="0.2">
      <c r="A21" s="187" t="s">
        <v>259</v>
      </c>
      <c r="B21" s="188"/>
      <c r="C21" s="188"/>
      <c r="D21" s="188"/>
      <c r="E21" s="188"/>
      <c r="F21" s="188"/>
      <c r="G21" s="188"/>
      <c r="H21" s="189"/>
      <c r="I21" s="1">
        <v>125</v>
      </c>
      <c r="J21" s="7">
        <v>89100677</v>
      </c>
      <c r="K21" s="7">
        <v>49831581</v>
      </c>
      <c r="L21" s="7">
        <v>97783346</v>
      </c>
      <c r="M21" s="7">
        <v>56632192</v>
      </c>
    </row>
    <row r="22" spans="1:13" x14ac:dyDescent="0.2">
      <c r="A22" s="187" t="s">
        <v>260</v>
      </c>
      <c r="B22" s="188"/>
      <c r="C22" s="188"/>
      <c r="D22" s="188"/>
      <c r="E22" s="188"/>
      <c r="F22" s="188"/>
      <c r="G22" s="188"/>
      <c r="H22" s="189"/>
      <c r="I22" s="1">
        <v>126</v>
      </c>
      <c r="J22" s="48">
        <f>SUM(J23:J24)</f>
        <v>16253439</v>
      </c>
      <c r="K22" s="48">
        <f>SUM(K23:K24)</f>
        <v>5455449</v>
      </c>
      <c r="L22" s="48">
        <f>SUM(L23:L24)</f>
        <v>6524815</v>
      </c>
      <c r="M22" s="48">
        <f>SUM(M23:M24)</f>
        <v>4884015</v>
      </c>
    </row>
    <row r="23" spans="1:13" x14ac:dyDescent="0.2">
      <c r="A23" s="198" t="s">
        <v>261</v>
      </c>
      <c r="B23" s="199"/>
      <c r="C23" s="199"/>
      <c r="D23" s="199"/>
      <c r="E23" s="199"/>
      <c r="F23" s="199"/>
      <c r="G23" s="199"/>
      <c r="H23" s="200"/>
      <c r="I23" s="1">
        <v>127</v>
      </c>
      <c r="J23" s="7">
        <v>0</v>
      </c>
      <c r="K23" s="7">
        <v>0</v>
      </c>
      <c r="L23" s="7"/>
      <c r="M23" s="7">
        <v>0</v>
      </c>
    </row>
    <row r="24" spans="1:13" x14ac:dyDescent="0.2">
      <c r="A24" s="198" t="s">
        <v>262</v>
      </c>
      <c r="B24" s="199"/>
      <c r="C24" s="199"/>
      <c r="D24" s="199"/>
      <c r="E24" s="199"/>
      <c r="F24" s="199"/>
      <c r="G24" s="199"/>
      <c r="H24" s="200"/>
      <c r="I24" s="1">
        <v>128</v>
      </c>
      <c r="J24" s="7">
        <v>16253439</v>
      </c>
      <c r="K24" s="7">
        <v>5455449</v>
      </c>
      <c r="L24" s="7">
        <v>6524815</v>
      </c>
      <c r="M24" s="7">
        <v>4884015</v>
      </c>
    </row>
    <row r="25" spans="1:13" x14ac:dyDescent="0.2">
      <c r="A25" s="187" t="s">
        <v>263</v>
      </c>
      <c r="B25" s="188"/>
      <c r="C25" s="188"/>
      <c r="D25" s="188"/>
      <c r="E25" s="188"/>
      <c r="F25" s="188"/>
      <c r="G25" s="188"/>
      <c r="H25" s="189"/>
      <c r="I25" s="1">
        <v>129</v>
      </c>
      <c r="J25" s="7">
        <v>78195</v>
      </c>
      <c r="K25" s="7">
        <v>49055</v>
      </c>
      <c r="L25" s="7">
        <v>272830</v>
      </c>
      <c r="M25" s="7">
        <v>270720</v>
      </c>
    </row>
    <row r="26" spans="1:13" x14ac:dyDescent="0.2">
      <c r="A26" s="187" t="s">
        <v>264</v>
      </c>
      <c r="B26" s="188"/>
      <c r="C26" s="188"/>
      <c r="D26" s="188"/>
      <c r="E26" s="188"/>
      <c r="F26" s="188"/>
      <c r="G26" s="188"/>
      <c r="H26" s="189"/>
      <c r="I26" s="1">
        <v>130</v>
      </c>
      <c r="J26" s="7">
        <v>22715313</v>
      </c>
      <c r="K26" s="7">
        <v>10643023</v>
      </c>
      <c r="L26" s="7">
        <f>26920413</f>
        <v>26920413</v>
      </c>
      <c r="M26" s="7">
        <f>12899800</f>
        <v>12899800</v>
      </c>
    </row>
    <row r="27" spans="1:13" x14ac:dyDescent="0.2">
      <c r="A27" s="187" t="s">
        <v>265</v>
      </c>
      <c r="B27" s="188"/>
      <c r="C27" s="188"/>
      <c r="D27" s="188"/>
      <c r="E27" s="188"/>
      <c r="F27" s="188"/>
      <c r="G27" s="188"/>
      <c r="H27" s="189"/>
      <c r="I27" s="1">
        <v>131</v>
      </c>
      <c r="J27" s="48">
        <f>SUM(J28:J32)</f>
        <v>31883851</v>
      </c>
      <c r="K27" s="48">
        <f>SUM(K28:K32)</f>
        <v>12942166</v>
      </c>
      <c r="L27" s="48">
        <f>SUM(L28:L32)</f>
        <v>26108532</v>
      </c>
      <c r="M27" s="48">
        <f>SUM(M28:M32)</f>
        <v>13361408</v>
      </c>
    </row>
    <row r="28" spans="1:13" x14ac:dyDescent="0.2">
      <c r="A28" s="187" t="s">
        <v>266</v>
      </c>
      <c r="B28" s="188"/>
      <c r="C28" s="188"/>
      <c r="D28" s="188"/>
      <c r="E28" s="188"/>
      <c r="F28" s="188"/>
      <c r="G28" s="188"/>
      <c r="H28" s="189"/>
      <c r="I28" s="1">
        <v>132</v>
      </c>
      <c r="J28" s="7">
        <v>0</v>
      </c>
      <c r="K28" s="7">
        <v>0</v>
      </c>
      <c r="L28" s="7">
        <v>0</v>
      </c>
      <c r="M28" s="7">
        <v>0</v>
      </c>
    </row>
    <row r="29" spans="1:13" x14ac:dyDescent="0.2">
      <c r="A29" s="187" t="s">
        <v>267</v>
      </c>
      <c r="B29" s="188"/>
      <c r="C29" s="188"/>
      <c r="D29" s="188"/>
      <c r="E29" s="188"/>
      <c r="F29" s="188"/>
      <c r="G29" s="188"/>
      <c r="H29" s="189"/>
      <c r="I29" s="1">
        <v>133</v>
      </c>
      <c r="J29" s="7">
        <v>29828428</v>
      </c>
      <c r="K29" s="7">
        <v>12869766</v>
      </c>
      <c r="L29" s="7">
        <v>23448324</v>
      </c>
      <c r="M29" s="7">
        <v>13787181</v>
      </c>
    </row>
    <row r="30" spans="1:13" x14ac:dyDescent="0.2">
      <c r="A30" s="187" t="s">
        <v>268</v>
      </c>
      <c r="B30" s="188"/>
      <c r="C30" s="188"/>
      <c r="D30" s="188"/>
      <c r="E30" s="188"/>
      <c r="F30" s="188"/>
      <c r="G30" s="188"/>
      <c r="H30" s="189"/>
      <c r="I30" s="1">
        <v>134</v>
      </c>
      <c r="J30" s="7">
        <v>0</v>
      </c>
      <c r="K30" s="7">
        <v>0</v>
      </c>
      <c r="L30" s="7">
        <v>0</v>
      </c>
      <c r="M30" s="7">
        <v>0</v>
      </c>
    </row>
    <row r="31" spans="1:13" x14ac:dyDescent="0.2">
      <c r="A31" s="187" t="s">
        <v>269</v>
      </c>
      <c r="B31" s="188"/>
      <c r="C31" s="188"/>
      <c r="D31" s="188"/>
      <c r="E31" s="188"/>
      <c r="F31" s="188"/>
      <c r="G31" s="188"/>
      <c r="H31" s="189"/>
      <c r="I31" s="1">
        <v>135</v>
      </c>
      <c r="J31" s="7">
        <v>2055423</v>
      </c>
      <c r="K31" s="7">
        <v>72400</v>
      </c>
      <c r="L31" s="7">
        <v>2660208</v>
      </c>
      <c r="M31" s="7">
        <v>-425773</v>
      </c>
    </row>
    <row r="32" spans="1:13" x14ac:dyDescent="0.2">
      <c r="A32" s="187" t="s">
        <v>270</v>
      </c>
      <c r="B32" s="188"/>
      <c r="C32" s="188"/>
      <c r="D32" s="188"/>
      <c r="E32" s="188"/>
      <c r="F32" s="188"/>
      <c r="G32" s="188"/>
      <c r="H32" s="189"/>
      <c r="I32" s="1">
        <v>136</v>
      </c>
      <c r="J32" s="7">
        <v>0</v>
      </c>
      <c r="K32" s="7">
        <v>0</v>
      </c>
      <c r="L32" s="7">
        <v>0</v>
      </c>
      <c r="M32" s="7">
        <v>0</v>
      </c>
    </row>
    <row r="33" spans="1:13" x14ac:dyDescent="0.2">
      <c r="A33" s="187" t="s">
        <v>271</v>
      </c>
      <c r="B33" s="188"/>
      <c r="C33" s="188"/>
      <c r="D33" s="188"/>
      <c r="E33" s="188"/>
      <c r="F33" s="188"/>
      <c r="G33" s="188"/>
      <c r="H33" s="189"/>
      <c r="I33" s="1">
        <v>137</v>
      </c>
      <c r="J33" s="48">
        <f>SUM(J34:J37)</f>
        <v>97994289</v>
      </c>
      <c r="K33" s="48">
        <f>SUM(K34:K37)</f>
        <v>36364966</v>
      </c>
      <c r="L33" s="48">
        <f>SUM(L34:L37)</f>
        <v>62039438</v>
      </c>
      <c r="M33" s="48">
        <f>SUM(M34:M37)</f>
        <v>32529508</v>
      </c>
    </row>
    <row r="34" spans="1:13" x14ac:dyDescent="0.2">
      <c r="A34" s="187" t="s">
        <v>272</v>
      </c>
      <c r="B34" s="188"/>
      <c r="C34" s="188"/>
      <c r="D34" s="188"/>
      <c r="E34" s="188"/>
      <c r="F34" s="188"/>
      <c r="G34" s="188"/>
      <c r="H34" s="189"/>
      <c r="I34" s="1">
        <v>138</v>
      </c>
      <c r="J34" s="7">
        <v>0</v>
      </c>
      <c r="K34" s="7">
        <v>0</v>
      </c>
      <c r="L34" s="7">
        <v>0</v>
      </c>
      <c r="M34" s="7"/>
    </row>
    <row r="35" spans="1:13" x14ac:dyDescent="0.2">
      <c r="A35" s="187" t="s">
        <v>273</v>
      </c>
      <c r="B35" s="188"/>
      <c r="C35" s="188"/>
      <c r="D35" s="188"/>
      <c r="E35" s="188"/>
      <c r="F35" s="188"/>
      <c r="G35" s="188"/>
      <c r="H35" s="189"/>
      <c r="I35" s="1">
        <v>139</v>
      </c>
      <c r="J35" s="7">
        <v>70100780</v>
      </c>
      <c r="K35" s="7">
        <v>35322828</v>
      </c>
      <c r="L35" s="7">
        <f>58215472</f>
        <v>58215472</v>
      </c>
      <c r="M35" s="7">
        <v>32527006</v>
      </c>
    </row>
    <row r="36" spans="1:13" x14ac:dyDescent="0.2">
      <c r="A36" s="187" t="s">
        <v>274</v>
      </c>
      <c r="B36" s="188"/>
      <c r="C36" s="188"/>
      <c r="D36" s="188"/>
      <c r="E36" s="188"/>
      <c r="F36" s="188"/>
      <c r="G36" s="188"/>
      <c r="H36" s="189"/>
      <c r="I36" s="1">
        <v>140</v>
      </c>
      <c r="J36" s="7">
        <v>27893509</v>
      </c>
      <c r="K36" s="7">
        <v>1042138</v>
      </c>
      <c r="L36" s="7">
        <v>3823966</v>
      </c>
      <c r="M36" s="7">
        <v>2502</v>
      </c>
    </row>
    <row r="37" spans="1:13" x14ac:dyDescent="0.2">
      <c r="A37" s="187" t="s">
        <v>275</v>
      </c>
      <c r="B37" s="188"/>
      <c r="C37" s="188"/>
      <c r="D37" s="188"/>
      <c r="E37" s="188"/>
      <c r="F37" s="188"/>
      <c r="G37" s="188"/>
      <c r="H37" s="189"/>
      <c r="I37" s="1">
        <v>141</v>
      </c>
      <c r="J37" s="7">
        <v>0</v>
      </c>
      <c r="K37" s="7">
        <v>0</v>
      </c>
      <c r="L37" s="7">
        <v>0</v>
      </c>
      <c r="M37" s="7">
        <v>0</v>
      </c>
    </row>
    <row r="38" spans="1:13" x14ac:dyDescent="0.2">
      <c r="A38" s="187" t="s">
        <v>276</v>
      </c>
      <c r="B38" s="188"/>
      <c r="C38" s="188"/>
      <c r="D38" s="188"/>
      <c r="E38" s="188"/>
      <c r="F38" s="188"/>
      <c r="G38" s="188"/>
      <c r="H38" s="189"/>
      <c r="I38" s="1">
        <v>142</v>
      </c>
      <c r="J38" s="7">
        <v>0</v>
      </c>
      <c r="K38" s="7">
        <v>0</v>
      </c>
      <c r="L38" s="7">
        <v>0</v>
      </c>
      <c r="M38" s="7">
        <v>0</v>
      </c>
    </row>
    <row r="39" spans="1:13" x14ac:dyDescent="0.2">
      <c r="A39" s="187" t="s">
        <v>277</v>
      </c>
      <c r="B39" s="188"/>
      <c r="C39" s="188"/>
      <c r="D39" s="188"/>
      <c r="E39" s="188"/>
      <c r="F39" s="188"/>
      <c r="G39" s="188"/>
      <c r="H39" s="189"/>
      <c r="I39" s="1">
        <v>143</v>
      </c>
      <c r="J39" s="7">
        <v>0</v>
      </c>
      <c r="K39" s="7">
        <v>0</v>
      </c>
      <c r="L39" s="7">
        <v>0</v>
      </c>
      <c r="M39" s="7">
        <v>0</v>
      </c>
    </row>
    <row r="40" spans="1:13" x14ac:dyDescent="0.2">
      <c r="A40" s="187" t="s">
        <v>278</v>
      </c>
      <c r="B40" s="188"/>
      <c r="C40" s="188"/>
      <c r="D40" s="188"/>
      <c r="E40" s="188"/>
      <c r="F40" s="188"/>
      <c r="G40" s="188"/>
      <c r="H40" s="189"/>
      <c r="I40" s="1">
        <v>144</v>
      </c>
      <c r="J40" s="7">
        <v>0</v>
      </c>
      <c r="K40" s="7">
        <v>0</v>
      </c>
      <c r="L40" s="7">
        <v>0</v>
      </c>
      <c r="M40" s="7">
        <v>0</v>
      </c>
    </row>
    <row r="41" spans="1:13" x14ac:dyDescent="0.2">
      <c r="A41" s="187" t="s">
        <v>279</v>
      </c>
      <c r="B41" s="188"/>
      <c r="C41" s="188"/>
      <c r="D41" s="188"/>
      <c r="E41" s="188"/>
      <c r="F41" s="188"/>
      <c r="G41" s="188"/>
      <c r="H41" s="189"/>
      <c r="I41" s="1">
        <v>145</v>
      </c>
      <c r="J41" s="7">
        <v>0</v>
      </c>
      <c r="K41" s="7">
        <v>0</v>
      </c>
      <c r="L41" s="7">
        <v>0</v>
      </c>
      <c r="M41" s="7">
        <v>0</v>
      </c>
    </row>
    <row r="42" spans="1:13" x14ac:dyDescent="0.2">
      <c r="A42" s="187" t="s">
        <v>280</v>
      </c>
      <c r="B42" s="188"/>
      <c r="C42" s="188"/>
      <c r="D42" s="188"/>
      <c r="E42" s="188"/>
      <c r="F42" s="188"/>
      <c r="G42" s="188"/>
      <c r="H42" s="189"/>
      <c r="I42" s="1">
        <v>146</v>
      </c>
      <c r="J42" s="48">
        <f>J7+J27+J38+J40</f>
        <v>1744980242</v>
      </c>
      <c r="K42" s="48">
        <f>K7+K27+K38+K40</f>
        <v>916521311</v>
      </c>
      <c r="L42" s="48">
        <f>L7+L27+L38+L40</f>
        <v>1813863431</v>
      </c>
      <c r="M42" s="48">
        <f>M7+M27+M38+M40</f>
        <v>989248649</v>
      </c>
    </row>
    <row r="43" spans="1:13" x14ac:dyDescent="0.2">
      <c r="A43" s="187" t="s">
        <v>281</v>
      </c>
      <c r="B43" s="188"/>
      <c r="C43" s="188"/>
      <c r="D43" s="188"/>
      <c r="E43" s="188"/>
      <c r="F43" s="188"/>
      <c r="G43" s="188"/>
      <c r="H43" s="189"/>
      <c r="I43" s="1">
        <v>147</v>
      </c>
      <c r="J43" s="48">
        <f>J10+J33+J39+J41</f>
        <v>1705160726</v>
      </c>
      <c r="K43" s="48">
        <f>K10+K33+K39+K41</f>
        <v>887456401</v>
      </c>
      <c r="L43" s="48">
        <f>L10+L33+L39+L41</f>
        <v>1746912924</v>
      </c>
      <c r="M43" s="48">
        <f>M10+M33+M39+M41</f>
        <v>948949344</v>
      </c>
    </row>
    <row r="44" spans="1:13" x14ac:dyDescent="0.2">
      <c r="A44" s="187" t="s">
        <v>282</v>
      </c>
      <c r="B44" s="188"/>
      <c r="C44" s="188"/>
      <c r="D44" s="188"/>
      <c r="E44" s="188"/>
      <c r="F44" s="188"/>
      <c r="G44" s="188"/>
      <c r="H44" s="189"/>
      <c r="I44" s="1">
        <v>148</v>
      </c>
      <c r="J44" s="48">
        <f>J42-J43</f>
        <v>39819516</v>
      </c>
      <c r="K44" s="48">
        <f>K42-K43</f>
        <v>29064910</v>
      </c>
      <c r="L44" s="48">
        <f>L42-L43</f>
        <v>66950507</v>
      </c>
      <c r="M44" s="48">
        <f>M42-M43</f>
        <v>40299305</v>
      </c>
    </row>
    <row r="45" spans="1:13" x14ac:dyDescent="0.2">
      <c r="A45" s="207" t="s">
        <v>283</v>
      </c>
      <c r="B45" s="208"/>
      <c r="C45" s="208"/>
      <c r="D45" s="208"/>
      <c r="E45" s="208"/>
      <c r="F45" s="208"/>
      <c r="G45" s="208"/>
      <c r="H45" s="209"/>
      <c r="I45" s="1">
        <v>149</v>
      </c>
      <c r="J45" s="48">
        <f>IF(J42&gt;J43,J42-J43,0)</f>
        <v>39819516</v>
      </c>
      <c r="K45" s="48">
        <f>IF(K42&gt;K43,K42-K43,0)</f>
        <v>29064910</v>
      </c>
      <c r="L45" s="48">
        <f>IF(L42&gt;L43,L42-L43,0)</f>
        <v>66950507</v>
      </c>
      <c r="M45" s="48">
        <f>IF(M42&gt;M43,M42-M43,0)</f>
        <v>40299305</v>
      </c>
    </row>
    <row r="46" spans="1:13" x14ac:dyDescent="0.2">
      <c r="A46" s="207" t="s">
        <v>284</v>
      </c>
      <c r="B46" s="208"/>
      <c r="C46" s="208"/>
      <c r="D46" s="208"/>
      <c r="E46" s="208"/>
      <c r="F46" s="208"/>
      <c r="G46" s="208"/>
      <c r="H46" s="209"/>
      <c r="I46" s="1">
        <v>150</v>
      </c>
      <c r="J46" s="48">
        <f>IF(J43&gt;J42,J43-J42,0)</f>
        <v>0</v>
      </c>
      <c r="K46" s="48">
        <f>IF(K43&gt;K42,K43-K42,0)</f>
        <v>0</v>
      </c>
      <c r="L46" s="48">
        <f>IF(L43&gt;L42,L43-L42,0)</f>
        <v>0</v>
      </c>
      <c r="M46" s="48">
        <f>IF(M43&gt;M42,M43-M42,0)</f>
        <v>0</v>
      </c>
    </row>
    <row r="47" spans="1:13" x14ac:dyDescent="0.2">
      <c r="A47" s="187" t="s">
        <v>285</v>
      </c>
      <c r="B47" s="188"/>
      <c r="C47" s="188"/>
      <c r="D47" s="188"/>
      <c r="E47" s="188"/>
      <c r="F47" s="188"/>
      <c r="G47" s="188"/>
      <c r="H47" s="189"/>
      <c r="I47" s="1">
        <v>151</v>
      </c>
      <c r="J47" s="7">
        <v>8332124</v>
      </c>
      <c r="K47" s="7">
        <v>5735043</v>
      </c>
      <c r="L47" s="7">
        <v>11535549</v>
      </c>
      <c r="M47" s="7">
        <v>10728582</v>
      </c>
    </row>
    <row r="48" spans="1:13" x14ac:dyDescent="0.2">
      <c r="A48" s="187" t="s">
        <v>286</v>
      </c>
      <c r="B48" s="188"/>
      <c r="C48" s="188"/>
      <c r="D48" s="188"/>
      <c r="E48" s="188"/>
      <c r="F48" s="188"/>
      <c r="G48" s="188"/>
      <c r="H48" s="189"/>
      <c r="I48" s="1">
        <v>152</v>
      </c>
      <c r="J48" s="48">
        <f>J44-J47</f>
        <v>31487392</v>
      </c>
      <c r="K48" s="48">
        <f>K44-K47</f>
        <v>23329867</v>
      </c>
      <c r="L48" s="48">
        <f>L44-L47</f>
        <v>55414958</v>
      </c>
      <c r="M48" s="48">
        <f>M44-M47</f>
        <v>29570723</v>
      </c>
    </row>
    <row r="49" spans="1:13" x14ac:dyDescent="0.2">
      <c r="A49" s="207" t="s">
        <v>287</v>
      </c>
      <c r="B49" s="208"/>
      <c r="C49" s="208"/>
      <c r="D49" s="208"/>
      <c r="E49" s="208"/>
      <c r="F49" s="208"/>
      <c r="G49" s="208"/>
      <c r="H49" s="209"/>
      <c r="I49" s="1">
        <v>153</v>
      </c>
      <c r="J49" s="48">
        <f>IF(J48&gt;0,J48,0)</f>
        <v>31487392</v>
      </c>
      <c r="K49" s="48">
        <f>IF(K48&gt;0,K48,0)</f>
        <v>23329867</v>
      </c>
      <c r="L49" s="48">
        <f>IF(L48&gt;0,L48,0)</f>
        <v>55414958</v>
      </c>
      <c r="M49" s="48">
        <f>IF(M48&gt;0,M48,0)</f>
        <v>29570723</v>
      </c>
    </row>
    <row r="50" spans="1:13" x14ac:dyDescent="0.2">
      <c r="A50" s="234" t="s">
        <v>288</v>
      </c>
      <c r="B50" s="235"/>
      <c r="C50" s="235"/>
      <c r="D50" s="235"/>
      <c r="E50" s="235"/>
      <c r="F50" s="235"/>
      <c r="G50" s="235"/>
      <c r="H50" s="236"/>
      <c r="I50" s="4">
        <v>154</v>
      </c>
      <c r="J50" s="55">
        <f>IF(J48&lt;0,-J48,0)</f>
        <v>0</v>
      </c>
      <c r="K50" s="55">
        <f>IF(K48&lt;0,-K48,0)</f>
        <v>0</v>
      </c>
      <c r="L50" s="55">
        <f>IF(L48&lt;0,-L48,0)</f>
        <v>0</v>
      </c>
      <c r="M50" s="55">
        <f>IF(M48&lt;0,-M48,0)</f>
        <v>0</v>
      </c>
    </row>
    <row r="51" spans="1:13" ht="12.75" customHeight="1" x14ac:dyDescent="0.2">
      <c r="A51" s="204" t="s">
        <v>289</v>
      </c>
      <c r="B51" s="215"/>
      <c r="C51" s="215"/>
      <c r="D51" s="215"/>
      <c r="E51" s="215"/>
      <c r="F51" s="215"/>
      <c r="G51" s="215"/>
      <c r="H51" s="215"/>
      <c r="I51" s="215"/>
      <c r="J51" s="215"/>
      <c r="K51" s="215"/>
      <c r="L51" s="215"/>
      <c r="M51" s="237"/>
    </row>
    <row r="52" spans="1:13" ht="12.75" customHeight="1" x14ac:dyDescent="0.2">
      <c r="A52" s="204" t="s">
        <v>290</v>
      </c>
      <c r="B52" s="215"/>
      <c r="C52" s="215"/>
      <c r="D52" s="215"/>
      <c r="E52" s="215"/>
      <c r="F52" s="215"/>
      <c r="G52" s="215"/>
      <c r="H52" s="215"/>
      <c r="I52" s="119"/>
      <c r="J52" s="119"/>
      <c r="K52" s="119"/>
      <c r="L52" s="119"/>
      <c r="M52" s="121"/>
    </row>
    <row r="53" spans="1:13" x14ac:dyDescent="0.2">
      <c r="A53" s="238" t="s">
        <v>291</v>
      </c>
      <c r="B53" s="239"/>
      <c r="C53" s="239"/>
      <c r="D53" s="239"/>
      <c r="E53" s="239"/>
      <c r="F53" s="239"/>
      <c r="G53" s="239"/>
      <c r="H53" s="240"/>
      <c r="I53" s="3">
        <v>155</v>
      </c>
      <c r="J53" s="120">
        <v>31158307</v>
      </c>
      <c r="K53" s="120">
        <v>23551441</v>
      </c>
      <c r="L53" s="120">
        <f>55566875</f>
        <v>55566875</v>
      </c>
      <c r="M53" s="120">
        <f>29749657</f>
        <v>29749657</v>
      </c>
    </row>
    <row r="54" spans="1:13" x14ac:dyDescent="0.2">
      <c r="A54" s="231" t="s">
        <v>292</v>
      </c>
      <c r="B54" s="232"/>
      <c r="C54" s="232"/>
      <c r="D54" s="232"/>
      <c r="E54" s="232"/>
      <c r="F54" s="232"/>
      <c r="G54" s="232"/>
      <c r="H54" s="233"/>
      <c r="I54" s="1">
        <v>156</v>
      </c>
      <c r="J54" s="8">
        <v>329085</v>
      </c>
      <c r="K54" s="8">
        <v>-221574</v>
      </c>
      <c r="L54" s="8">
        <v>-151917</v>
      </c>
      <c r="M54" s="8">
        <v>-178934</v>
      </c>
    </row>
    <row r="55" spans="1:13" ht="12.75" customHeight="1" x14ac:dyDescent="0.2">
      <c r="A55" s="204" t="s">
        <v>293</v>
      </c>
      <c r="B55" s="215"/>
      <c r="C55" s="215"/>
      <c r="D55" s="215"/>
      <c r="E55" s="215"/>
      <c r="F55" s="215"/>
      <c r="G55" s="215"/>
      <c r="H55" s="215"/>
      <c r="I55" s="215"/>
      <c r="J55" s="215"/>
      <c r="K55" s="215"/>
      <c r="L55" s="215"/>
      <c r="M55" s="215"/>
    </row>
    <row r="56" spans="1:13" x14ac:dyDescent="0.2">
      <c r="A56" s="184" t="s">
        <v>294</v>
      </c>
      <c r="B56" s="185"/>
      <c r="C56" s="185"/>
      <c r="D56" s="185"/>
      <c r="E56" s="185"/>
      <c r="F56" s="185"/>
      <c r="G56" s="185"/>
      <c r="H56" s="186"/>
      <c r="I56" s="9">
        <v>157</v>
      </c>
      <c r="J56" s="6">
        <f>J49</f>
        <v>31487392</v>
      </c>
      <c r="K56" s="6">
        <f>K49</f>
        <v>23329867</v>
      </c>
      <c r="L56" s="6">
        <f>L49</f>
        <v>55414958</v>
      </c>
      <c r="M56" s="6">
        <f>M49</f>
        <v>29570723</v>
      </c>
    </row>
    <row r="57" spans="1:13" x14ac:dyDescent="0.2">
      <c r="A57" s="187" t="s">
        <v>295</v>
      </c>
      <c r="B57" s="188"/>
      <c r="C57" s="188"/>
      <c r="D57" s="188"/>
      <c r="E57" s="188"/>
      <c r="F57" s="188"/>
      <c r="G57" s="188"/>
      <c r="H57" s="189"/>
      <c r="I57" s="1">
        <v>158</v>
      </c>
      <c r="J57" s="48">
        <f>SUM(J58:J64)</f>
        <v>8877447</v>
      </c>
      <c r="K57" s="48">
        <f>SUM(K58:K64)</f>
        <v>-115441</v>
      </c>
      <c r="L57" s="48">
        <f>SUM(L58:L64)</f>
        <v>-1072388</v>
      </c>
      <c r="M57" s="48">
        <f>SUM(M58:M64)</f>
        <v>-887288</v>
      </c>
    </row>
    <row r="58" spans="1:13" x14ac:dyDescent="0.2">
      <c r="A58" s="187" t="s">
        <v>296</v>
      </c>
      <c r="B58" s="188"/>
      <c r="C58" s="188"/>
      <c r="D58" s="188"/>
      <c r="E58" s="188"/>
      <c r="F58" s="188"/>
      <c r="G58" s="188"/>
      <c r="H58" s="189"/>
      <c r="I58" s="1">
        <v>159</v>
      </c>
      <c r="J58" s="7">
        <v>8877447</v>
      </c>
      <c r="K58" s="7">
        <v>-115441</v>
      </c>
      <c r="L58" s="7">
        <v>-1072388</v>
      </c>
      <c r="M58" s="7">
        <v>-887288</v>
      </c>
    </row>
    <row r="59" spans="1:13" x14ac:dyDescent="0.2">
      <c r="A59" s="187" t="s">
        <v>297</v>
      </c>
      <c r="B59" s="188"/>
      <c r="C59" s="188"/>
      <c r="D59" s="188"/>
      <c r="E59" s="188"/>
      <c r="F59" s="188"/>
      <c r="G59" s="188"/>
      <c r="H59" s="189"/>
      <c r="I59" s="1">
        <v>160</v>
      </c>
      <c r="J59" s="7"/>
      <c r="K59" s="7"/>
      <c r="L59" s="7"/>
      <c r="M59" s="7"/>
    </row>
    <row r="60" spans="1:13" x14ac:dyDescent="0.2">
      <c r="A60" s="187" t="s">
        <v>298</v>
      </c>
      <c r="B60" s="188"/>
      <c r="C60" s="188"/>
      <c r="D60" s="188"/>
      <c r="E60" s="188"/>
      <c r="F60" s="188"/>
      <c r="G60" s="188"/>
      <c r="H60" s="189"/>
      <c r="I60" s="1">
        <v>161</v>
      </c>
      <c r="J60" s="7"/>
      <c r="K60" s="7"/>
      <c r="L60" s="7"/>
      <c r="M60" s="7"/>
    </row>
    <row r="61" spans="1:13" x14ac:dyDescent="0.2">
      <c r="A61" s="187" t="s">
        <v>299</v>
      </c>
      <c r="B61" s="188"/>
      <c r="C61" s="188"/>
      <c r="D61" s="188"/>
      <c r="E61" s="188"/>
      <c r="F61" s="188"/>
      <c r="G61" s="188"/>
      <c r="H61" s="189"/>
      <c r="I61" s="1">
        <v>162</v>
      </c>
      <c r="J61" s="7"/>
      <c r="K61" s="7"/>
      <c r="L61" s="7"/>
      <c r="M61" s="7"/>
    </row>
    <row r="62" spans="1:13" x14ac:dyDescent="0.2">
      <c r="A62" s="187" t="s">
        <v>300</v>
      </c>
      <c r="B62" s="188"/>
      <c r="C62" s="188"/>
      <c r="D62" s="188"/>
      <c r="E62" s="188"/>
      <c r="F62" s="188"/>
      <c r="G62" s="188"/>
      <c r="H62" s="189"/>
      <c r="I62" s="1">
        <v>163</v>
      </c>
      <c r="J62" s="7"/>
      <c r="K62" s="7"/>
      <c r="L62" s="7"/>
      <c r="M62" s="7"/>
    </row>
    <row r="63" spans="1:13" x14ac:dyDescent="0.2">
      <c r="A63" s="187" t="s">
        <v>301</v>
      </c>
      <c r="B63" s="188"/>
      <c r="C63" s="188"/>
      <c r="D63" s="188"/>
      <c r="E63" s="188"/>
      <c r="F63" s="188"/>
      <c r="G63" s="188"/>
      <c r="H63" s="189"/>
      <c r="I63" s="1">
        <v>164</v>
      </c>
      <c r="J63" s="7"/>
      <c r="K63" s="7"/>
      <c r="L63" s="7"/>
      <c r="M63" s="7"/>
    </row>
    <row r="64" spans="1:13" x14ac:dyDescent="0.2">
      <c r="A64" s="187" t="s">
        <v>302</v>
      </c>
      <c r="B64" s="188"/>
      <c r="C64" s="188"/>
      <c r="D64" s="188"/>
      <c r="E64" s="188"/>
      <c r="F64" s="188"/>
      <c r="G64" s="188"/>
      <c r="H64" s="189"/>
      <c r="I64" s="1">
        <v>165</v>
      </c>
      <c r="J64" s="7"/>
      <c r="K64" s="7"/>
      <c r="L64" s="7"/>
      <c r="M64" s="7"/>
    </row>
    <row r="65" spans="1:13" x14ac:dyDescent="0.2">
      <c r="A65" s="187" t="s">
        <v>303</v>
      </c>
      <c r="B65" s="188"/>
      <c r="C65" s="188"/>
      <c r="D65" s="188"/>
      <c r="E65" s="188"/>
      <c r="F65" s="188"/>
      <c r="G65" s="188"/>
      <c r="H65" s="189"/>
      <c r="I65" s="1">
        <v>166</v>
      </c>
      <c r="J65" s="7"/>
      <c r="K65" s="7"/>
      <c r="L65" s="7"/>
      <c r="M65" s="7"/>
    </row>
    <row r="66" spans="1:13" x14ac:dyDescent="0.2">
      <c r="A66" s="187" t="s">
        <v>304</v>
      </c>
      <c r="B66" s="188"/>
      <c r="C66" s="188"/>
      <c r="D66" s="188"/>
      <c r="E66" s="188"/>
      <c r="F66" s="188"/>
      <c r="G66" s="188"/>
      <c r="H66" s="189"/>
      <c r="I66" s="1">
        <v>167</v>
      </c>
      <c r="J66" s="48">
        <f>J57-J65</f>
        <v>8877447</v>
      </c>
      <c r="K66" s="48">
        <f>K57-K65</f>
        <v>-115441</v>
      </c>
      <c r="L66" s="48">
        <f>L57-L65</f>
        <v>-1072388</v>
      </c>
      <c r="M66" s="48">
        <f>M57-M65</f>
        <v>-887288</v>
      </c>
    </row>
    <row r="67" spans="1:13" x14ac:dyDescent="0.2">
      <c r="A67" s="187" t="s">
        <v>305</v>
      </c>
      <c r="B67" s="188"/>
      <c r="C67" s="188"/>
      <c r="D67" s="188"/>
      <c r="E67" s="188"/>
      <c r="F67" s="188"/>
      <c r="G67" s="188"/>
      <c r="H67" s="189"/>
      <c r="I67" s="1">
        <v>168</v>
      </c>
      <c r="J67" s="55">
        <f>J56+J66</f>
        <v>40364839</v>
      </c>
      <c r="K67" s="55">
        <f>K56+K66</f>
        <v>23214426</v>
      </c>
      <c r="L67" s="55">
        <f>L56+L66</f>
        <v>54342570</v>
      </c>
      <c r="M67" s="55">
        <f>M56+M66</f>
        <v>28683435</v>
      </c>
    </row>
    <row r="68" spans="1:13" ht="12.75" customHeight="1" x14ac:dyDescent="0.2">
      <c r="A68" s="204" t="s">
        <v>306</v>
      </c>
      <c r="B68" s="215"/>
      <c r="C68" s="215"/>
      <c r="D68" s="215"/>
      <c r="E68" s="215"/>
      <c r="F68" s="215"/>
      <c r="G68" s="215"/>
      <c r="H68" s="215"/>
      <c r="I68" s="215"/>
      <c r="J68" s="215"/>
      <c r="K68" s="215"/>
      <c r="L68" s="215"/>
      <c r="M68" s="237"/>
    </row>
    <row r="69" spans="1:13" ht="12.75" customHeight="1" x14ac:dyDescent="0.2">
      <c r="A69" s="204" t="s">
        <v>307</v>
      </c>
      <c r="B69" s="215"/>
      <c r="C69" s="215"/>
      <c r="D69" s="215"/>
      <c r="E69" s="215"/>
      <c r="F69" s="215"/>
      <c r="G69" s="215"/>
      <c r="H69" s="215"/>
      <c r="I69" s="215"/>
      <c r="J69" s="215"/>
      <c r="K69" s="215"/>
      <c r="L69" s="215"/>
      <c r="M69" s="237"/>
    </row>
    <row r="70" spans="1:13" x14ac:dyDescent="0.2">
      <c r="A70" s="238" t="s">
        <v>291</v>
      </c>
      <c r="B70" s="239"/>
      <c r="C70" s="239"/>
      <c r="D70" s="239"/>
      <c r="E70" s="239"/>
      <c r="F70" s="239"/>
      <c r="G70" s="239"/>
      <c r="H70" s="240"/>
      <c r="I70" s="3">
        <v>169</v>
      </c>
      <c r="J70" s="120">
        <v>40225687</v>
      </c>
      <c r="K70" s="120">
        <v>23551441</v>
      </c>
      <c r="L70" s="120">
        <f>54518875</f>
        <v>54518875</v>
      </c>
      <c r="M70" s="120">
        <f>28881277</f>
        <v>28881277</v>
      </c>
    </row>
    <row r="71" spans="1:13" x14ac:dyDescent="0.2">
      <c r="A71" s="243" t="s">
        <v>292</v>
      </c>
      <c r="B71" s="244"/>
      <c r="C71" s="244"/>
      <c r="D71" s="244"/>
      <c r="E71" s="244"/>
      <c r="F71" s="244"/>
      <c r="G71" s="244"/>
      <c r="H71" s="245"/>
      <c r="I71" s="4">
        <v>170</v>
      </c>
      <c r="J71" s="8">
        <v>139152</v>
      </c>
      <c r="K71" s="8">
        <v>-337015</v>
      </c>
      <c r="L71" s="8">
        <v>-176305</v>
      </c>
      <c r="M71" s="8">
        <v>-197842</v>
      </c>
    </row>
  </sheetData>
  <mergeCells count="73">
    <mergeCell ref="A2:M2"/>
    <mergeCell ref="A1:M1"/>
    <mergeCell ref="A71:H71"/>
    <mergeCell ref="A65:H65"/>
    <mergeCell ref="A66:H66"/>
    <mergeCell ref="A67:H67"/>
    <mergeCell ref="A68:M68"/>
    <mergeCell ref="A69:M69"/>
    <mergeCell ref="A62:H62"/>
    <mergeCell ref="A63:H63"/>
    <mergeCell ref="A64:H64"/>
    <mergeCell ref="A70:H70"/>
    <mergeCell ref="A58:H58"/>
    <mergeCell ref="A59:H59"/>
    <mergeCell ref="A60:H60"/>
    <mergeCell ref="A61:H61"/>
    <mergeCell ref="A54:H54"/>
    <mergeCell ref="A56:H56"/>
    <mergeCell ref="A55:M55"/>
    <mergeCell ref="A57:H57"/>
    <mergeCell ref="A50:H50"/>
    <mergeCell ref="A51:M51"/>
    <mergeCell ref="A52:H52"/>
    <mergeCell ref="A53:H53"/>
    <mergeCell ref="A46:H46"/>
    <mergeCell ref="A47:H47"/>
    <mergeCell ref="A48:H48"/>
    <mergeCell ref="A49:H49"/>
    <mergeCell ref="A42:H42"/>
    <mergeCell ref="A43:H43"/>
    <mergeCell ref="A44:H44"/>
    <mergeCell ref="A45:H45"/>
    <mergeCell ref="A38:H38"/>
    <mergeCell ref="A39:H39"/>
    <mergeCell ref="A40:H40"/>
    <mergeCell ref="A41:H41"/>
    <mergeCell ref="A34:H34"/>
    <mergeCell ref="A35:H35"/>
    <mergeCell ref="A36:H36"/>
    <mergeCell ref="A37:H37"/>
    <mergeCell ref="A30:H30"/>
    <mergeCell ref="A31:H31"/>
    <mergeCell ref="A32:H32"/>
    <mergeCell ref="A33:H33"/>
    <mergeCell ref="A26:H26"/>
    <mergeCell ref="A27:H27"/>
    <mergeCell ref="A28:H28"/>
    <mergeCell ref="A29:H29"/>
    <mergeCell ref="A22:H22"/>
    <mergeCell ref="A23:H23"/>
    <mergeCell ref="A24:H24"/>
    <mergeCell ref="A25:H25"/>
    <mergeCell ref="A18:H18"/>
    <mergeCell ref="A19:H19"/>
    <mergeCell ref="A20:H20"/>
    <mergeCell ref="A21:H21"/>
    <mergeCell ref="A14:H14"/>
    <mergeCell ref="A15:H15"/>
    <mergeCell ref="A16:H16"/>
    <mergeCell ref="A17:H17"/>
    <mergeCell ref="A10:H10"/>
    <mergeCell ref="A11:H11"/>
    <mergeCell ref="A12:H12"/>
    <mergeCell ref="A13:H13"/>
    <mergeCell ref="A3:M3"/>
    <mergeCell ref="A4:H4"/>
    <mergeCell ref="A6:H6"/>
    <mergeCell ref="A7:H7"/>
    <mergeCell ref="A8:H8"/>
    <mergeCell ref="A9:H9"/>
    <mergeCell ref="J4:K4"/>
    <mergeCell ref="L4:M4"/>
    <mergeCell ref="A5:H5"/>
  </mergeCells>
  <phoneticPr fontId="3" type="noConversion"/>
  <dataValidations count="3">
    <dataValidation type="whole" operator="notEqual" allowBlank="1" showInputMessage="1" showErrorMessage="1" errorTitle="Pogrešan unos" error="Mogu se unijeti samo cjelobrojne vrijednosti." sqref="J47:L47 J53:L54 K66:M67 J56:J67 K56:L56 K57:M57 K58:L65 J70:L71">
      <formula1>999999999999</formula1>
    </dataValidation>
    <dataValidation type="whole" operator="notEqual" allowBlank="1" showInputMessage="1" showErrorMessage="1" errorTitle="Pogrešan unos" error="Mogu se unijeti samo cjelobrojne pozitivne ili negativne vrijednosti." sqref="J11:L11">
      <formula1>999999999999</formula1>
    </dataValidation>
    <dataValidation type="whole" operator="greaterThanOrEqual" allowBlank="1" showInputMessage="1" showErrorMessage="1" errorTitle="Pogrešan unos" error="Mogu se unijeti samo cjelobrojne pozitivne vrijednosti." sqref="K42:M46 K10:M10 J7:J10 K7:M7 K8:L9 J12:J46 K12:M12 K13:L15 K16:M16 K17:L21 K22:M22 K23:L26 K28:L32 K33:M33 K34:L41 J48:M50 K27:M27">
      <formula1>0</formula1>
    </dataValidation>
  </dataValidations>
  <pageMargins left="0.75" right="0.75"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52"/>
  <sheetViews>
    <sheetView zoomScaleNormal="100" zoomScaleSheetLayoutView="110" workbookViewId="0">
      <selection activeCell="A4" sqref="A4:J4"/>
    </sheetView>
  </sheetViews>
  <sheetFormatPr defaultRowHeight="12.75" x14ac:dyDescent="0.2"/>
  <cols>
    <col min="1" max="7" width="9.140625" style="47"/>
    <col min="8" max="8" width="7.85546875" style="47" customWidth="1"/>
    <col min="9" max="9" width="6.5703125" style="47" bestFit="1" customWidth="1"/>
    <col min="10" max="11" width="9.5703125" style="47" bestFit="1" customWidth="1"/>
    <col min="12" max="16384" width="9.140625" style="47"/>
  </cols>
  <sheetData>
    <row r="1" spans="1:11" ht="12.75" customHeight="1" x14ac:dyDescent="0.2">
      <c r="A1" s="249" t="s">
        <v>308</v>
      </c>
      <c r="B1" s="249"/>
      <c r="C1" s="249"/>
      <c r="D1" s="249"/>
      <c r="E1" s="249"/>
      <c r="F1" s="249"/>
      <c r="G1" s="249"/>
      <c r="H1" s="249"/>
      <c r="I1" s="249"/>
      <c r="J1" s="249"/>
      <c r="K1" s="249"/>
    </row>
    <row r="2" spans="1:11" ht="12.75" customHeight="1" x14ac:dyDescent="0.2">
      <c r="A2" s="250" t="s">
        <v>240</v>
      </c>
      <c r="B2" s="250"/>
      <c r="C2" s="250"/>
      <c r="D2" s="250"/>
      <c r="E2" s="250"/>
      <c r="F2" s="250"/>
      <c r="G2" s="250"/>
      <c r="H2" s="250"/>
      <c r="I2" s="250"/>
      <c r="J2" s="250"/>
      <c r="K2" s="250"/>
    </row>
    <row r="3" spans="1:11" ht="12.75" customHeight="1" x14ac:dyDescent="0.2">
      <c r="A3" s="246" t="s">
        <v>378</v>
      </c>
      <c r="B3" s="247"/>
      <c r="C3" s="247"/>
      <c r="D3" s="247"/>
      <c r="E3" s="247"/>
      <c r="F3" s="247"/>
      <c r="G3" s="247"/>
      <c r="H3" s="247"/>
      <c r="I3" s="247"/>
      <c r="J3" s="247"/>
      <c r="K3" s="248"/>
    </row>
    <row r="4" spans="1:11" ht="24" x14ac:dyDescent="0.2">
      <c r="A4" s="251" t="s">
        <v>131</v>
      </c>
      <c r="B4" s="251"/>
      <c r="C4" s="251"/>
      <c r="D4" s="251"/>
      <c r="E4" s="251"/>
      <c r="F4" s="251"/>
      <c r="G4" s="251"/>
      <c r="H4" s="251"/>
      <c r="I4" s="59" t="s">
        <v>132</v>
      </c>
      <c r="J4" s="60" t="s">
        <v>241</v>
      </c>
      <c r="K4" s="60" t="s">
        <v>242</v>
      </c>
    </row>
    <row r="5" spans="1:11" ht="12.75" customHeight="1" x14ac:dyDescent="0.2">
      <c r="A5" s="252">
        <v>1</v>
      </c>
      <c r="B5" s="253"/>
      <c r="C5" s="253"/>
      <c r="D5" s="253"/>
      <c r="E5" s="253"/>
      <c r="F5" s="253"/>
      <c r="G5" s="253"/>
      <c r="H5" s="254"/>
      <c r="I5" s="61">
        <v>2</v>
      </c>
      <c r="J5" s="62" t="s">
        <v>55</v>
      </c>
      <c r="K5" s="62" t="s">
        <v>56</v>
      </c>
    </row>
    <row r="6" spans="1:11" x14ac:dyDescent="0.2">
      <c r="A6" s="204" t="s">
        <v>309</v>
      </c>
      <c r="B6" s="215"/>
      <c r="C6" s="215"/>
      <c r="D6" s="215"/>
      <c r="E6" s="215"/>
      <c r="F6" s="215"/>
      <c r="G6" s="215"/>
      <c r="H6" s="215"/>
      <c r="I6" s="255"/>
      <c r="J6" s="255"/>
      <c r="K6" s="256"/>
    </row>
    <row r="7" spans="1:11" x14ac:dyDescent="0.2">
      <c r="A7" s="198" t="s">
        <v>310</v>
      </c>
      <c r="B7" s="199"/>
      <c r="C7" s="199"/>
      <c r="D7" s="199"/>
      <c r="E7" s="199"/>
      <c r="F7" s="199"/>
      <c r="G7" s="199"/>
      <c r="H7" s="199"/>
      <c r="I7" s="1">
        <v>1</v>
      </c>
      <c r="J7" s="5">
        <v>39819516</v>
      </c>
      <c r="K7" s="7">
        <v>66950507</v>
      </c>
    </row>
    <row r="8" spans="1:11" x14ac:dyDescent="0.2">
      <c r="A8" s="198" t="s">
        <v>311</v>
      </c>
      <c r="B8" s="199"/>
      <c r="C8" s="199"/>
      <c r="D8" s="199"/>
      <c r="E8" s="199"/>
      <c r="F8" s="199"/>
      <c r="G8" s="199"/>
      <c r="H8" s="199"/>
      <c r="I8" s="1">
        <v>2</v>
      </c>
      <c r="J8" s="5">
        <v>77728202</v>
      </c>
      <c r="K8" s="7">
        <v>78881546</v>
      </c>
    </row>
    <row r="9" spans="1:11" x14ac:dyDescent="0.2">
      <c r="A9" s="198" t="s">
        <v>312</v>
      </c>
      <c r="B9" s="199"/>
      <c r="C9" s="199"/>
      <c r="D9" s="199"/>
      <c r="E9" s="199"/>
      <c r="F9" s="199"/>
      <c r="G9" s="199"/>
      <c r="H9" s="199"/>
      <c r="I9" s="1">
        <v>3</v>
      </c>
      <c r="J9" s="5"/>
      <c r="K9" s="7">
        <v>15881749</v>
      </c>
    </row>
    <row r="10" spans="1:11" x14ac:dyDescent="0.2">
      <c r="A10" s="198" t="s">
        <v>313</v>
      </c>
      <c r="B10" s="199"/>
      <c r="C10" s="199"/>
      <c r="D10" s="199"/>
      <c r="E10" s="199"/>
      <c r="F10" s="199"/>
      <c r="G10" s="199"/>
      <c r="H10" s="199"/>
      <c r="I10" s="1">
        <v>4</v>
      </c>
      <c r="J10" s="5">
        <v>58004000</v>
      </c>
      <c r="K10" s="7"/>
    </row>
    <row r="11" spans="1:11" x14ac:dyDescent="0.2">
      <c r="A11" s="198" t="s">
        <v>314</v>
      </c>
      <c r="B11" s="199"/>
      <c r="C11" s="199"/>
      <c r="D11" s="199"/>
      <c r="E11" s="199"/>
      <c r="F11" s="199"/>
      <c r="G11" s="199"/>
      <c r="H11" s="199"/>
      <c r="I11" s="1">
        <v>5</v>
      </c>
      <c r="J11" s="5"/>
      <c r="K11" s="7"/>
    </row>
    <row r="12" spans="1:11" x14ac:dyDescent="0.2">
      <c r="A12" s="198" t="s">
        <v>315</v>
      </c>
      <c r="B12" s="199"/>
      <c r="C12" s="199"/>
      <c r="D12" s="199"/>
      <c r="E12" s="199"/>
      <c r="F12" s="199"/>
      <c r="G12" s="199"/>
      <c r="H12" s="199"/>
      <c r="I12" s="1">
        <v>6</v>
      </c>
      <c r="J12" s="5"/>
      <c r="K12" s="7">
        <v>9565500</v>
      </c>
    </row>
    <row r="13" spans="1:11" x14ac:dyDescent="0.2">
      <c r="A13" s="187" t="s">
        <v>316</v>
      </c>
      <c r="B13" s="188"/>
      <c r="C13" s="188"/>
      <c r="D13" s="188"/>
      <c r="E13" s="188"/>
      <c r="F13" s="188"/>
      <c r="G13" s="188"/>
      <c r="H13" s="188"/>
      <c r="I13" s="1">
        <v>7</v>
      </c>
      <c r="J13" s="57">
        <f>SUM(J7:J12)</f>
        <v>175551718</v>
      </c>
      <c r="K13" s="48">
        <f>SUM(K7:K12)</f>
        <v>171279302</v>
      </c>
    </row>
    <row r="14" spans="1:11" x14ac:dyDescent="0.2">
      <c r="A14" s="198" t="s">
        <v>317</v>
      </c>
      <c r="B14" s="199"/>
      <c r="C14" s="199"/>
      <c r="D14" s="199"/>
      <c r="E14" s="199"/>
      <c r="F14" s="199"/>
      <c r="G14" s="199"/>
      <c r="H14" s="199"/>
      <c r="I14" s="1">
        <v>8</v>
      </c>
      <c r="J14" s="5">
        <v>85265000</v>
      </c>
      <c r="K14" s="7"/>
    </row>
    <row r="15" spans="1:11" x14ac:dyDescent="0.2">
      <c r="A15" s="198" t="s">
        <v>318</v>
      </c>
      <c r="B15" s="199"/>
      <c r="C15" s="199"/>
      <c r="D15" s="199"/>
      <c r="E15" s="199"/>
      <c r="F15" s="199"/>
      <c r="G15" s="199"/>
      <c r="H15" s="199"/>
      <c r="I15" s="1">
        <v>9</v>
      </c>
      <c r="J15" s="5"/>
      <c r="K15" s="7">
        <v>28890963</v>
      </c>
    </row>
    <row r="16" spans="1:11" x14ac:dyDescent="0.2">
      <c r="A16" s="198" t="s">
        <v>319</v>
      </c>
      <c r="B16" s="199"/>
      <c r="C16" s="199"/>
      <c r="D16" s="199"/>
      <c r="E16" s="199"/>
      <c r="F16" s="199"/>
      <c r="G16" s="199"/>
      <c r="H16" s="199"/>
      <c r="I16" s="1">
        <v>10</v>
      </c>
      <c r="J16" s="5">
        <v>20078000</v>
      </c>
      <c r="K16" s="7">
        <v>10003975</v>
      </c>
    </row>
    <row r="17" spans="1:11" x14ac:dyDescent="0.2">
      <c r="A17" s="198" t="s">
        <v>320</v>
      </c>
      <c r="B17" s="199"/>
      <c r="C17" s="199"/>
      <c r="D17" s="199"/>
      <c r="E17" s="199"/>
      <c r="F17" s="199"/>
      <c r="G17" s="199"/>
      <c r="H17" s="199"/>
      <c r="I17" s="1">
        <v>11</v>
      </c>
      <c r="J17" s="5">
        <v>6505904</v>
      </c>
      <c r="K17" s="7">
        <v>29084607</v>
      </c>
    </row>
    <row r="18" spans="1:11" x14ac:dyDescent="0.2">
      <c r="A18" s="187" t="s">
        <v>321</v>
      </c>
      <c r="B18" s="188"/>
      <c r="C18" s="188"/>
      <c r="D18" s="188"/>
      <c r="E18" s="188"/>
      <c r="F18" s="188"/>
      <c r="G18" s="188"/>
      <c r="H18" s="188"/>
      <c r="I18" s="1">
        <v>12</v>
      </c>
      <c r="J18" s="57">
        <f>SUM(J14:J17)</f>
        <v>111848904</v>
      </c>
      <c r="K18" s="48">
        <f>SUM(K14:K17)</f>
        <v>67979545</v>
      </c>
    </row>
    <row r="19" spans="1:11" x14ac:dyDescent="0.2">
      <c r="A19" s="187" t="s">
        <v>322</v>
      </c>
      <c r="B19" s="188"/>
      <c r="C19" s="188"/>
      <c r="D19" s="188"/>
      <c r="E19" s="188"/>
      <c r="F19" s="188"/>
      <c r="G19" s="188"/>
      <c r="H19" s="188"/>
      <c r="I19" s="1">
        <v>13</v>
      </c>
      <c r="J19" s="57">
        <f>IF(J13&gt;J18,J13-J18,0)</f>
        <v>63702814</v>
      </c>
      <c r="K19" s="48">
        <f>IF(K13&gt;K18,K13-K18,0)</f>
        <v>103299757</v>
      </c>
    </row>
    <row r="20" spans="1:11" x14ac:dyDescent="0.2">
      <c r="A20" s="187" t="s">
        <v>323</v>
      </c>
      <c r="B20" s="188"/>
      <c r="C20" s="188"/>
      <c r="D20" s="188"/>
      <c r="E20" s="188"/>
      <c r="F20" s="188"/>
      <c r="G20" s="188"/>
      <c r="H20" s="188"/>
      <c r="I20" s="1">
        <v>14</v>
      </c>
      <c r="J20" s="57">
        <f>IF(J18&gt;J13,J18-J13,0)</f>
        <v>0</v>
      </c>
      <c r="K20" s="48">
        <f>IF(K18&gt;K13,K18-K13,0)</f>
        <v>0</v>
      </c>
    </row>
    <row r="21" spans="1:11" x14ac:dyDescent="0.2">
      <c r="A21" s="204" t="s">
        <v>324</v>
      </c>
      <c r="B21" s="215"/>
      <c r="C21" s="215"/>
      <c r="D21" s="215"/>
      <c r="E21" s="215"/>
      <c r="F21" s="215"/>
      <c r="G21" s="215"/>
      <c r="H21" s="215"/>
      <c r="I21" s="255"/>
      <c r="J21" s="255"/>
      <c r="K21" s="256"/>
    </row>
    <row r="22" spans="1:11" x14ac:dyDescent="0.2">
      <c r="A22" s="198" t="s">
        <v>325</v>
      </c>
      <c r="B22" s="199"/>
      <c r="C22" s="199"/>
      <c r="D22" s="199"/>
      <c r="E22" s="199"/>
      <c r="F22" s="199"/>
      <c r="G22" s="199"/>
      <c r="H22" s="199"/>
      <c r="I22" s="1">
        <v>15</v>
      </c>
      <c r="J22" s="5">
        <v>6177000</v>
      </c>
      <c r="K22" s="7">
        <v>777000</v>
      </c>
    </row>
    <row r="23" spans="1:11" x14ac:dyDescent="0.2">
      <c r="A23" s="198" t="s">
        <v>326</v>
      </c>
      <c r="B23" s="199"/>
      <c r="C23" s="199"/>
      <c r="D23" s="199"/>
      <c r="E23" s="199"/>
      <c r="F23" s="199"/>
      <c r="G23" s="199"/>
      <c r="H23" s="199"/>
      <c r="I23" s="1">
        <v>16</v>
      </c>
      <c r="J23" s="5">
        <v>11500000</v>
      </c>
      <c r="K23" s="7">
        <v>11204000</v>
      </c>
    </row>
    <row r="24" spans="1:11" x14ac:dyDescent="0.2">
      <c r="A24" s="198" t="s">
        <v>327</v>
      </c>
      <c r="B24" s="199"/>
      <c r="C24" s="199"/>
      <c r="D24" s="199"/>
      <c r="E24" s="199"/>
      <c r="F24" s="199"/>
      <c r="G24" s="199"/>
      <c r="H24" s="199"/>
      <c r="I24" s="1">
        <v>17</v>
      </c>
      <c r="J24" s="5">
        <v>6540000</v>
      </c>
      <c r="K24" s="7">
        <v>3315000</v>
      </c>
    </row>
    <row r="25" spans="1:11" x14ac:dyDescent="0.2">
      <c r="A25" s="198" t="s">
        <v>328</v>
      </c>
      <c r="B25" s="199"/>
      <c r="C25" s="199"/>
      <c r="D25" s="199"/>
      <c r="E25" s="199"/>
      <c r="F25" s="199"/>
      <c r="G25" s="199"/>
      <c r="H25" s="199"/>
      <c r="I25" s="1">
        <v>18</v>
      </c>
      <c r="J25" s="5"/>
      <c r="K25" s="7"/>
    </row>
    <row r="26" spans="1:11" x14ac:dyDescent="0.2">
      <c r="A26" s="198" t="s">
        <v>329</v>
      </c>
      <c r="B26" s="199"/>
      <c r="C26" s="199"/>
      <c r="D26" s="199"/>
      <c r="E26" s="199"/>
      <c r="F26" s="199"/>
      <c r="G26" s="199"/>
      <c r="H26" s="199"/>
      <c r="I26" s="1">
        <v>19</v>
      </c>
      <c r="J26" s="5">
        <v>460000</v>
      </c>
      <c r="K26" s="7">
        <v>2319000</v>
      </c>
    </row>
    <row r="27" spans="1:11" x14ac:dyDescent="0.2">
      <c r="A27" s="187" t="s">
        <v>330</v>
      </c>
      <c r="B27" s="188"/>
      <c r="C27" s="188"/>
      <c r="D27" s="188"/>
      <c r="E27" s="188"/>
      <c r="F27" s="188"/>
      <c r="G27" s="188"/>
      <c r="H27" s="188"/>
      <c r="I27" s="1">
        <v>20</v>
      </c>
      <c r="J27" s="57">
        <f>SUM(J22:J26)</f>
        <v>24677000</v>
      </c>
      <c r="K27" s="48">
        <f>SUM(K22:K26)</f>
        <v>17615000</v>
      </c>
    </row>
    <row r="28" spans="1:11" x14ac:dyDescent="0.2">
      <c r="A28" s="198" t="s">
        <v>331</v>
      </c>
      <c r="B28" s="199"/>
      <c r="C28" s="199"/>
      <c r="D28" s="199"/>
      <c r="E28" s="199"/>
      <c r="F28" s="199"/>
      <c r="G28" s="199"/>
      <c r="H28" s="199"/>
      <c r="I28" s="1">
        <v>21</v>
      </c>
      <c r="J28" s="5">
        <v>39248000</v>
      </c>
      <c r="K28" s="7">
        <v>34851000</v>
      </c>
    </row>
    <row r="29" spans="1:11" x14ac:dyDescent="0.2">
      <c r="A29" s="198" t="s">
        <v>332</v>
      </c>
      <c r="B29" s="199"/>
      <c r="C29" s="199"/>
      <c r="D29" s="199"/>
      <c r="E29" s="199"/>
      <c r="F29" s="199"/>
      <c r="G29" s="199"/>
      <c r="H29" s="199"/>
      <c r="I29" s="1">
        <v>22</v>
      </c>
      <c r="J29" s="5"/>
      <c r="K29" s="7"/>
    </row>
    <row r="30" spans="1:11" x14ac:dyDescent="0.2">
      <c r="A30" s="198" t="s">
        <v>333</v>
      </c>
      <c r="B30" s="199"/>
      <c r="C30" s="199"/>
      <c r="D30" s="199"/>
      <c r="E30" s="199"/>
      <c r="F30" s="199"/>
      <c r="G30" s="199"/>
      <c r="H30" s="199"/>
      <c r="I30" s="1">
        <v>23</v>
      </c>
      <c r="J30" s="5">
        <v>476000</v>
      </c>
      <c r="K30" s="7">
        <v>224872</v>
      </c>
    </row>
    <row r="31" spans="1:11" x14ac:dyDescent="0.2">
      <c r="A31" s="187" t="s">
        <v>334</v>
      </c>
      <c r="B31" s="188"/>
      <c r="C31" s="188"/>
      <c r="D31" s="188"/>
      <c r="E31" s="188"/>
      <c r="F31" s="188"/>
      <c r="G31" s="188"/>
      <c r="H31" s="188"/>
      <c r="I31" s="1">
        <v>24</v>
      </c>
      <c r="J31" s="57">
        <f>SUM(J28:J30)</f>
        <v>39724000</v>
      </c>
      <c r="K31" s="48">
        <f>SUM(K28:K30)</f>
        <v>35075872</v>
      </c>
    </row>
    <row r="32" spans="1:11" x14ac:dyDescent="0.2">
      <c r="A32" s="187" t="s">
        <v>335</v>
      </c>
      <c r="B32" s="188"/>
      <c r="C32" s="188"/>
      <c r="D32" s="188"/>
      <c r="E32" s="188"/>
      <c r="F32" s="188"/>
      <c r="G32" s="188"/>
      <c r="H32" s="188"/>
      <c r="I32" s="1">
        <v>25</v>
      </c>
      <c r="J32" s="57">
        <f>IF(J27&gt;J31,J27-J31,0)</f>
        <v>0</v>
      </c>
      <c r="K32" s="48">
        <f>IF(K27&gt;K31,K27-K31,0)</f>
        <v>0</v>
      </c>
    </row>
    <row r="33" spans="1:11" x14ac:dyDescent="0.2">
      <c r="A33" s="187" t="s">
        <v>336</v>
      </c>
      <c r="B33" s="188"/>
      <c r="C33" s="188"/>
      <c r="D33" s="188"/>
      <c r="E33" s="188"/>
      <c r="F33" s="188"/>
      <c r="G33" s="188"/>
      <c r="H33" s="188"/>
      <c r="I33" s="1">
        <v>26</v>
      </c>
      <c r="J33" s="57">
        <f>IF(J31&gt;J27,J31-J27,0)</f>
        <v>15047000</v>
      </c>
      <c r="K33" s="48">
        <f>IF(K31&gt;K27,K31-K27,0)</f>
        <v>17460872</v>
      </c>
    </row>
    <row r="34" spans="1:11" x14ac:dyDescent="0.2">
      <c r="A34" s="204" t="s">
        <v>337</v>
      </c>
      <c r="B34" s="215"/>
      <c r="C34" s="215"/>
      <c r="D34" s="215"/>
      <c r="E34" s="215"/>
      <c r="F34" s="215"/>
      <c r="G34" s="215"/>
      <c r="H34" s="215"/>
      <c r="I34" s="255"/>
      <c r="J34" s="255"/>
      <c r="K34" s="256"/>
    </row>
    <row r="35" spans="1:11" x14ac:dyDescent="0.2">
      <c r="A35" s="198" t="s">
        <v>338</v>
      </c>
      <c r="B35" s="199"/>
      <c r="C35" s="199"/>
      <c r="D35" s="199"/>
      <c r="E35" s="199"/>
      <c r="F35" s="199"/>
      <c r="G35" s="199"/>
      <c r="H35" s="199"/>
      <c r="I35" s="1">
        <v>27</v>
      </c>
      <c r="J35" s="5"/>
      <c r="K35" s="7"/>
    </row>
    <row r="36" spans="1:11" x14ac:dyDescent="0.2">
      <c r="A36" s="198" t="s">
        <v>339</v>
      </c>
      <c r="B36" s="199"/>
      <c r="C36" s="199"/>
      <c r="D36" s="199"/>
      <c r="E36" s="199"/>
      <c r="F36" s="199"/>
      <c r="G36" s="199"/>
      <c r="H36" s="199"/>
      <c r="I36" s="1">
        <v>28</v>
      </c>
      <c r="J36" s="5">
        <v>403085000</v>
      </c>
      <c r="K36" s="7">
        <v>596913000</v>
      </c>
    </row>
    <row r="37" spans="1:11" x14ac:dyDescent="0.2">
      <c r="A37" s="198" t="s">
        <v>340</v>
      </c>
      <c r="B37" s="199"/>
      <c r="C37" s="199"/>
      <c r="D37" s="199"/>
      <c r="E37" s="199"/>
      <c r="F37" s="199"/>
      <c r="G37" s="199"/>
      <c r="H37" s="199"/>
      <c r="I37" s="1">
        <v>29</v>
      </c>
      <c r="J37" s="5"/>
      <c r="K37" s="7"/>
    </row>
    <row r="38" spans="1:11" x14ac:dyDescent="0.2">
      <c r="A38" s="187" t="s">
        <v>341</v>
      </c>
      <c r="B38" s="188"/>
      <c r="C38" s="188"/>
      <c r="D38" s="188"/>
      <c r="E38" s="188"/>
      <c r="F38" s="188"/>
      <c r="G38" s="188"/>
      <c r="H38" s="188"/>
      <c r="I38" s="1">
        <v>30</v>
      </c>
      <c r="J38" s="57">
        <f>SUM(J35:J37)</f>
        <v>403085000</v>
      </c>
      <c r="K38" s="48">
        <f>SUM(K35:K37)</f>
        <v>596913000</v>
      </c>
    </row>
    <row r="39" spans="1:11" x14ac:dyDescent="0.2">
      <c r="A39" s="198" t="s">
        <v>342</v>
      </c>
      <c r="B39" s="199"/>
      <c r="C39" s="199"/>
      <c r="D39" s="199"/>
      <c r="E39" s="199"/>
      <c r="F39" s="199"/>
      <c r="G39" s="199"/>
      <c r="H39" s="199"/>
      <c r="I39" s="1">
        <v>31</v>
      </c>
      <c r="J39" s="5">
        <v>404416000</v>
      </c>
      <c r="K39" s="7">
        <v>696993000</v>
      </c>
    </row>
    <row r="40" spans="1:11" x14ac:dyDescent="0.2">
      <c r="A40" s="198" t="s">
        <v>343</v>
      </c>
      <c r="B40" s="199"/>
      <c r="C40" s="199"/>
      <c r="D40" s="199"/>
      <c r="E40" s="199"/>
      <c r="F40" s="199"/>
      <c r="G40" s="199"/>
      <c r="H40" s="199"/>
      <c r="I40" s="1">
        <v>32</v>
      </c>
      <c r="J40" s="5"/>
      <c r="K40" s="7"/>
    </row>
    <row r="41" spans="1:11" x14ac:dyDescent="0.2">
      <c r="A41" s="198" t="s">
        <v>344</v>
      </c>
      <c r="B41" s="199"/>
      <c r="C41" s="199"/>
      <c r="D41" s="199"/>
      <c r="E41" s="199"/>
      <c r="F41" s="199"/>
      <c r="G41" s="199"/>
      <c r="H41" s="199"/>
      <c r="I41" s="1">
        <v>33</v>
      </c>
      <c r="J41" s="5">
        <v>2842000</v>
      </c>
      <c r="K41" s="7">
        <v>2042000</v>
      </c>
    </row>
    <row r="42" spans="1:11" x14ac:dyDescent="0.2">
      <c r="A42" s="198" t="s">
        <v>345</v>
      </c>
      <c r="B42" s="199"/>
      <c r="C42" s="199"/>
      <c r="D42" s="199"/>
      <c r="E42" s="199"/>
      <c r="F42" s="199"/>
      <c r="G42" s="199"/>
      <c r="H42" s="199"/>
      <c r="I42" s="1">
        <v>34</v>
      </c>
      <c r="J42" s="5"/>
      <c r="K42" s="7"/>
    </row>
    <row r="43" spans="1:11" x14ac:dyDescent="0.2">
      <c r="A43" s="198" t="s">
        <v>346</v>
      </c>
      <c r="B43" s="199"/>
      <c r="C43" s="199"/>
      <c r="D43" s="199"/>
      <c r="E43" s="199"/>
      <c r="F43" s="199"/>
      <c r="G43" s="199"/>
      <c r="H43" s="199"/>
      <c r="I43" s="1">
        <v>35</v>
      </c>
      <c r="J43" s="5"/>
      <c r="K43" s="7"/>
    </row>
    <row r="44" spans="1:11" x14ac:dyDescent="0.2">
      <c r="A44" s="187" t="s">
        <v>347</v>
      </c>
      <c r="B44" s="188"/>
      <c r="C44" s="188"/>
      <c r="D44" s="188"/>
      <c r="E44" s="188"/>
      <c r="F44" s="188"/>
      <c r="G44" s="188"/>
      <c r="H44" s="188"/>
      <c r="I44" s="1">
        <v>36</v>
      </c>
      <c r="J44" s="57">
        <f>SUM(J39:J43)</f>
        <v>407258000</v>
      </c>
      <c r="K44" s="48">
        <f>SUM(K39:K43)</f>
        <v>699035000</v>
      </c>
    </row>
    <row r="45" spans="1:11" x14ac:dyDescent="0.2">
      <c r="A45" s="187" t="s">
        <v>348</v>
      </c>
      <c r="B45" s="188"/>
      <c r="C45" s="188"/>
      <c r="D45" s="188"/>
      <c r="E45" s="188"/>
      <c r="F45" s="188"/>
      <c r="G45" s="188"/>
      <c r="H45" s="188"/>
      <c r="I45" s="1">
        <v>37</v>
      </c>
      <c r="J45" s="57">
        <f>IF(J38&gt;J44,J38-J44,0)</f>
        <v>0</v>
      </c>
      <c r="K45" s="48">
        <f>IF(K38&gt;K44,K38-K44,0)</f>
        <v>0</v>
      </c>
    </row>
    <row r="46" spans="1:11" x14ac:dyDescent="0.2">
      <c r="A46" s="187" t="s">
        <v>349</v>
      </c>
      <c r="B46" s="188"/>
      <c r="C46" s="188"/>
      <c r="D46" s="188"/>
      <c r="E46" s="188"/>
      <c r="F46" s="188"/>
      <c r="G46" s="188"/>
      <c r="H46" s="188"/>
      <c r="I46" s="1">
        <v>38</v>
      </c>
      <c r="J46" s="57">
        <f>IF(J44&gt;J38,J44-J38,0)</f>
        <v>4173000</v>
      </c>
      <c r="K46" s="48">
        <f>IF(K44&gt;K38,K44-K38,0)</f>
        <v>102122000</v>
      </c>
    </row>
    <row r="47" spans="1:11" x14ac:dyDescent="0.2">
      <c r="A47" s="198" t="s">
        <v>350</v>
      </c>
      <c r="B47" s="199"/>
      <c r="C47" s="199"/>
      <c r="D47" s="199"/>
      <c r="E47" s="199"/>
      <c r="F47" s="199"/>
      <c r="G47" s="199"/>
      <c r="H47" s="199"/>
      <c r="I47" s="1">
        <v>39</v>
      </c>
      <c r="J47" s="57">
        <f>IF(J19-J20+J32-J33+J45-J46&gt;0,J19-J20+J32-J33+J45-J46,0)</f>
        <v>44482814</v>
      </c>
      <c r="K47" s="48">
        <f>IF(K19-K20+K32-K33+K45-K46&gt;0,K19-K20+K32-K33+K45-K46,0)</f>
        <v>0</v>
      </c>
    </row>
    <row r="48" spans="1:11" x14ac:dyDescent="0.2">
      <c r="A48" s="198" t="s">
        <v>351</v>
      </c>
      <c r="B48" s="199"/>
      <c r="C48" s="199"/>
      <c r="D48" s="199"/>
      <c r="E48" s="199"/>
      <c r="F48" s="199"/>
      <c r="G48" s="199"/>
      <c r="H48" s="199"/>
      <c r="I48" s="1">
        <v>40</v>
      </c>
      <c r="J48" s="57">
        <f>IF(J20-J19+J33-J32+J46-J45&gt;0,J20-J19+J33-J32+J46-J45,0)</f>
        <v>0</v>
      </c>
      <c r="K48" s="48">
        <f>IF(K20-K19+K33-K32+K46-K45&gt;0,K20-K19+K33-K32+K46-K45,0)</f>
        <v>16283115</v>
      </c>
    </row>
    <row r="49" spans="1:11" x14ac:dyDescent="0.2">
      <c r="A49" s="198" t="s">
        <v>352</v>
      </c>
      <c r="B49" s="199"/>
      <c r="C49" s="199"/>
      <c r="D49" s="199"/>
      <c r="E49" s="199"/>
      <c r="F49" s="199"/>
      <c r="G49" s="199"/>
      <c r="H49" s="199"/>
      <c r="I49" s="1">
        <v>41</v>
      </c>
      <c r="J49" s="5">
        <v>145269888</v>
      </c>
      <c r="K49" s="7">
        <v>152362675</v>
      </c>
    </row>
    <row r="50" spans="1:11" x14ac:dyDescent="0.2">
      <c r="A50" s="198" t="s">
        <v>353</v>
      </c>
      <c r="B50" s="199"/>
      <c r="C50" s="199"/>
      <c r="D50" s="199"/>
      <c r="E50" s="199"/>
      <c r="F50" s="199"/>
      <c r="G50" s="199"/>
      <c r="H50" s="199"/>
      <c r="I50" s="1">
        <v>42</v>
      </c>
      <c r="J50" s="5">
        <v>44482814</v>
      </c>
      <c r="K50" s="7"/>
    </row>
    <row r="51" spans="1:11" x14ac:dyDescent="0.2">
      <c r="A51" s="198" t="s">
        <v>354</v>
      </c>
      <c r="B51" s="199"/>
      <c r="C51" s="199"/>
      <c r="D51" s="199"/>
      <c r="E51" s="199"/>
      <c r="F51" s="199"/>
      <c r="G51" s="199"/>
      <c r="H51" s="199"/>
      <c r="I51" s="1">
        <v>43</v>
      </c>
      <c r="J51" s="5"/>
      <c r="K51" s="7">
        <v>16283115</v>
      </c>
    </row>
    <row r="52" spans="1:11" x14ac:dyDescent="0.2">
      <c r="A52" s="220" t="s">
        <v>355</v>
      </c>
      <c r="B52" s="221"/>
      <c r="C52" s="221"/>
      <c r="D52" s="221"/>
      <c r="E52" s="221"/>
      <c r="F52" s="221"/>
      <c r="G52" s="221"/>
      <c r="H52" s="221"/>
      <c r="I52" s="4">
        <v>44</v>
      </c>
      <c r="J52" s="58">
        <f>J49+J50-J51</f>
        <v>189752702</v>
      </c>
      <c r="K52" s="55">
        <f>K49+K50-K51</f>
        <v>136079560</v>
      </c>
    </row>
  </sheetData>
  <mergeCells count="52">
    <mergeCell ref="A45:H45"/>
    <mergeCell ref="A46:H46"/>
    <mergeCell ref="A47:H47"/>
    <mergeCell ref="A52:H52"/>
    <mergeCell ref="A48:H48"/>
    <mergeCell ref="A49:H49"/>
    <mergeCell ref="A50:H50"/>
    <mergeCell ref="A51:H51"/>
    <mergeCell ref="A41:H41"/>
    <mergeCell ref="A42:H42"/>
    <mergeCell ref="A43:H43"/>
    <mergeCell ref="A44:H44"/>
    <mergeCell ref="A37:H37"/>
    <mergeCell ref="A38:H38"/>
    <mergeCell ref="A39:H39"/>
    <mergeCell ref="A40:H40"/>
    <mergeCell ref="A33:H33"/>
    <mergeCell ref="A34:K34"/>
    <mergeCell ref="A35:H35"/>
    <mergeCell ref="A36:H36"/>
    <mergeCell ref="A29:H29"/>
    <mergeCell ref="A30:H30"/>
    <mergeCell ref="A31:H31"/>
    <mergeCell ref="A32:H32"/>
    <mergeCell ref="A25:H25"/>
    <mergeCell ref="A26:H26"/>
    <mergeCell ref="A27:H27"/>
    <mergeCell ref="A28:H28"/>
    <mergeCell ref="A21:K21"/>
    <mergeCell ref="A22:H22"/>
    <mergeCell ref="A23:H23"/>
    <mergeCell ref="A24:H24"/>
    <mergeCell ref="A17:H17"/>
    <mergeCell ref="A18:H18"/>
    <mergeCell ref="A19:H19"/>
    <mergeCell ref="A20:H20"/>
    <mergeCell ref="A13:H13"/>
    <mergeCell ref="A14:H14"/>
    <mergeCell ref="A15:H15"/>
    <mergeCell ref="A16:H16"/>
    <mergeCell ref="A11:H11"/>
    <mergeCell ref="A12:H12"/>
    <mergeCell ref="A5:H5"/>
    <mergeCell ref="A6:K6"/>
    <mergeCell ref="A7:H7"/>
    <mergeCell ref="A8:H8"/>
    <mergeCell ref="A3:K3"/>
    <mergeCell ref="A1:K1"/>
    <mergeCell ref="A2:K2"/>
    <mergeCell ref="A4:H4"/>
    <mergeCell ref="A9:H9"/>
    <mergeCell ref="A10:H10"/>
  </mergeCells>
  <phoneticPr fontId="3" type="noConversion"/>
  <dataValidations count="2">
    <dataValidation type="whole" operator="notEqual" allowBlank="1" showInputMessage="1" showErrorMessage="1" errorTitle="Pogrešan unos" error="Mogu se unijeti samo cjelobrojne vrijednosti." sqref="J28:K30 J35:K37 J22:K26 J49:K51 J39:K43 J14:K17 J7:K12">
      <formula1>9999999998</formula1>
    </dataValidation>
    <dataValidation type="whole" operator="greaterThanOrEqual" allowBlank="1" showInputMessage="1" showErrorMessage="1" errorTitle="Pogrešan unos" error="Mogu se unijeti samo cjelobrojne pozitivne vrijednosti." sqref="J44:K48 J38:K38 J31:K33 J27:K27 J52:K52 J13:K13 J18:K2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54"/>
  <sheetViews>
    <sheetView zoomScaleNormal="100" zoomScaleSheetLayoutView="110" workbookViewId="0">
      <selection activeCell="A4" sqref="A4:J4"/>
    </sheetView>
  </sheetViews>
  <sheetFormatPr defaultRowHeight="12.75" x14ac:dyDescent="0.2"/>
  <cols>
    <col min="1" max="8" width="9.140625" style="47"/>
    <col min="9" max="9" width="6.5703125" style="47" bestFit="1" customWidth="1"/>
    <col min="10" max="10" width="9.140625" style="47" customWidth="1"/>
    <col min="11" max="11" width="8.28515625" style="47" bestFit="1" customWidth="1"/>
    <col min="12" max="16384" width="9.140625" style="47"/>
  </cols>
  <sheetData>
    <row r="1" spans="1:11" ht="12.75" customHeight="1" x14ac:dyDescent="0.2">
      <c r="A1" s="249" t="s">
        <v>48</v>
      </c>
      <c r="B1" s="249"/>
      <c r="C1" s="249"/>
      <c r="D1" s="249"/>
      <c r="E1" s="249"/>
      <c r="F1" s="249"/>
      <c r="G1" s="249"/>
      <c r="H1" s="249"/>
      <c r="I1" s="249"/>
      <c r="J1" s="249"/>
      <c r="K1" s="249"/>
    </row>
    <row r="2" spans="1:11" ht="12.75" customHeight="1" x14ac:dyDescent="0.2">
      <c r="A2" s="258" t="s">
        <v>3</v>
      </c>
      <c r="B2" s="258"/>
      <c r="C2" s="258"/>
      <c r="D2" s="258"/>
      <c r="E2" s="258"/>
      <c r="F2" s="258"/>
      <c r="G2" s="258"/>
      <c r="H2" s="258"/>
      <c r="I2" s="258"/>
      <c r="J2" s="258"/>
      <c r="K2" s="258"/>
    </row>
    <row r="3" spans="1:11" x14ac:dyDescent="0.2">
      <c r="A3" s="257" t="s">
        <v>4</v>
      </c>
      <c r="B3" s="257"/>
      <c r="C3" s="257"/>
      <c r="D3" s="257"/>
      <c r="E3" s="257"/>
      <c r="F3" s="257"/>
      <c r="G3" s="257"/>
      <c r="H3" s="257"/>
      <c r="I3" s="257"/>
      <c r="J3" s="257"/>
      <c r="K3" s="257"/>
    </row>
    <row r="4" spans="1:11" ht="33.75" x14ac:dyDescent="0.2">
      <c r="A4" s="251" t="s">
        <v>16</v>
      </c>
      <c r="B4" s="251"/>
      <c r="C4" s="251"/>
      <c r="D4" s="251"/>
      <c r="E4" s="251"/>
      <c r="F4" s="251"/>
      <c r="G4" s="251"/>
      <c r="H4" s="251"/>
      <c r="I4" s="59" t="s">
        <v>54</v>
      </c>
      <c r="J4" s="60" t="s">
        <v>57</v>
      </c>
      <c r="K4" s="60" t="s">
        <v>58</v>
      </c>
    </row>
    <row r="5" spans="1:11" x14ac:dyDescent="0.2">
      <c r="A5" s="259">
        <v>1</v>
      </c>
      <c r="B5" s="259"/>
      <c r="C5" s="259"/>
      <c r="D5" s="259"/>
      <c r="E5" s="259"/>
      <c r="F5" s="259"/>
      <c r="G5" s="259"/>
      <c r="H5" s="259"/>
      <c r="I5" s="65">
        <v>2</v>
      </c>
      <c r="J5" s="66" t="s">
        <v>55</v>
      </c>
      <c r="K5" s="66" t="s">
        <v>56</v>
      </c>
    </row>
    <row r="6" spans="1:11" x14ac:dyDescent="0.2">
      <c r="A6" s="204" t="s">
        <v>35</v>
      </c>
      <c r="B6" s="215"/>
      <c r="C6" s="215"/>
      <c r="D6" s="215"/>
      <c r="E6" s="215"/>
      <c r="F6" s="215"/>
      <c r="G6" s="215"/>
      <c r="H6" s="215"/>
      <c r="I6" s="255"/>
      <c r="J6" s="255"/>
      <c r="K6" s="256"/>
    </row>
    <row r="7" spans="1:11" x14ac:dyDescent="0.2">
      <c r="A7" s="198" t="s">
        <v>50</v>
      </c>
      <c r="B7" s="199"/>
      <c r="C7" s="199"/>
      <c r="D7" s="199"/>
      <c r="E7" s="199"/>
      <c r="F7" s="199"/>
      <c r="G7" s="199"/>
      <c r="H7" s="199"/>
      <c r="I7" s="1">
        <v>1</v>
      </c>
      <c r="J7" s="5"/>
      <c r="K7" s="7"/>
    </row>
    <row r="8" spans="1:11" x14ac:dyDescent="0.2">
      <c r="A8" s="198" t="s">
        <v>23</v>
      </c>
      <c r="B8" s="199"/>
      <c r="C8" s="199"/>
      <c r="D8" s="199"/>
      <c r="E8" s="199"/>
      <c r="F8" s="199"/>
      <c r="G8" s="199"/>
      <c r="H8" s="199"/>
      <c r="I8" s="1">
        <v>2</v>
      </c>
      <c r="J8" s="5"/>
      <c r="K8" s="7"/>
    </row>
    <row r="9" spans="1:11" x14ac:dyDescent="0.2">
      <c r="A9" s="198" t="s">
        <v>24</v>
      </c>
      <c r="B9" s="199"/>
      <c r="C9" s="199"/>
      <c r="D9" s="199"/>
      <c r="E9" s="199"/>
      <c r="F9" s="199"/>
      <c r="G9" s="199"/>
      <c r="H9" s="199"/>
      <c r="I9" s="1">
        <v>3</v>
      </c>
      <c r="J9" s="5"/>
      <c r="K9" s="7"/>
    </row>
    <row r="10" spans="1:11" x14ac:dyDescent="0.2">
      <c r="A10" s="198" t="s">
        <v>25</v>
      </c>
      <c r="B10" s="199"/>
      <c r="C10" s="199"/>
      <c r="D10" s="199"/>
      <c r="E10" s="199"/>
      <c r="F10" s="199"/>
      <c r="G10" s="199"/>
      <c r="H10" s="199"/>
      <c r="I10" s="1">
        <v>4</v>
      </c>
      <c r="J10" s="5"/>
      <c r="K10" s="7"/>
    </row>
    <row r="11" spans="1:11" x14ac:dyDescent="0.2">
      <c r="A11" s="198" t="s">
        <v>26</v>
      </c>
      <c r="B11" s="199"/>
      <c r="C11" s="199"/>
      <c r="D11" s="199"/>
      <c r="E11" s="199"/>
      <c r="F11" s="199"/>
      <c r="G11" s="199"/>
      <c r="H11" s="199"/>
      <c r="I11" s="1">
        <v>5</v>
      </c>
      <c r="J11" s="5"/>
      <c r="K11" s="7"/>
    </row>
    <row r="12" spans="1:11" x14ac:dyDescent="0.2">
      <c r="A12" s="187" t="s">
        <v>49</v>
      </c>
      <c r="B12" s="188"/>
      <c r="C12" s="188"/>
      <c r="D12" s="188"/>
      <c r="E12" s="188"/>
      <c r="F12" s="188"/>
      <c r="G12" s="188"/>
      <c r="H12" s="188"/>
      <c r="I12" s="1">
        <v>6</v>
      </c>
      <c r="J12" s="57">
        <f>SUM(J7:J11)</f>
        <v>0</v>
      </c>
      <c r="K12" s="48">
        <f>SUM(K7:K11)</f>
        <v>0</v>
      </c>
    </row>
    <row r="13" spans="1:11" x14ac:dyDescent="0.2">
      <c r="A13" s="198" t="s">
        <v>27</v>
      </c>
      <c r="B13" s="199"/>
      <c r="C13" s="199"/>
      <c r="D13" s="199"/>
      <c r="E13" s="199"/>
      <c r="F13" s="199"/>
      <c r="G13" s="199"/>
      <c r="H13" s="199"/>
      <c r="I13" s="1">
        <v>7</v>
      </c>
      <c r="J13" s="5"/>
      <c r="K13" s="7"/>
    </row>
    <row r="14" spans="1:11" x14ac:dyDescent="0.2">
      <c r="A14" s="198" t="s">
        <v>28</v>
      </c>
      <c r="B14" s="199"/>
      <c r="C14" s="199"/>
      <c r="D14" s="199"/>
      <c r="E14" s="199"/>
      <c r="F14" s="199"/>
      <c r="G14" s="199"/>
      <c r="H14" s="199"/>
      <c r="I14" s="1">
        <v>8</v>
      </c>
      <c r="J14" s="5"/>
      <c r="K14" s="7"/>
    </row>
    <row r="15" spans="1:11" x14ac:dyDescent="0.2">
      <c r="A15" s="198" t="s">
        <v>29</v>
      </c>
      <c r="B15" s="199"/>
      <c r="C15" s="199"/>
      <c r="D15" s="199"/>
      <c r="E15" s="199"/>
      <c r="F15" s="199"/>
      <c r="G15" s="199"/>
      <c r="H15" s="199"/>
      <c r="I15" s="1">
        <v>9</v>
      </c>
      <c r="J15" s="5"/>
      <c r="K15" s="7"/>
    </row>
    <row r="16" spans="1:11" x14ac:dyDescent="0.2">
      <c r="A16" s="198" t="s">
        <v>30</v>
      </c>
      <c r="B16" s="199"/>
      <c r="C16" s="199"/>
      <c r="D16" s="199"/>
      <c r="E16" s="199"/>
      <c r="F16" s="199"/>
      <c r="G16" s="199"/>
      <c r="H16" s="199"/>
      <c r="I16" s="1">
        <v>10</v>
      </c>
      <c r="J16" s="5"/>
      <c r="K16" s="7"/>
    </row>
    <row r="17" spans="1:11" x14ac:dyDescent="0.2">
      <c r="A17" s="198" t="s">
        <v>31</v>
      </c>
      <c r="B17" s="199"/>
      <c r="C17" s="199"/>
      <c r="D17" s="199"/>
      <c r="E17" s="199"/>
      <c r="F17" s="199"/>
      <c r="G17" s="199"/>
      <c r="H17" s="199"/>
      <c r="I17" s="1">
        <v>11</v>
      </c>
      <c r="J17" s="5"/>
      <c r="K17" s="7"/>
    </row>
    <row r="18" spans="1:11" x14ac:dyDescent="0.2">
      <c r="A18" s="198" t="s">
        <v>32</v>
      </c>
      <c r="B18" s="199"/>
      <c r="C18" s="199"/>
      <c r="D18" s="199"/>
      <c r="E18" s="199"/>
      <c r="F18" s="199"/>
      <c r="G18" s="199"/>
      <c r="H18" s="199"/>
      <c r="I18" s="1">
        <v>12</v>
      </c>
      <c r="J18" s="5"/>
      <c r="K18" s="7"/>
    </row>
    <row r="19" spans="1:11" x14ac:dyDescent="0.2">
      <c r="A19" s="187" t="s">
        <v>13</v>
      </c>
      <c r="B19" s="188"/>
      <c r="C19" s="188"/>
      <c r="D19" s="188"/>
      <c r="E19" s="188"/>
      <c r="F19" s="188"/>
      <c r="G19" s="188"/>
      <c r="H19" s="188"/>
      <c r="I19" s="1">
        <v>13</v>
      </c>
      <c r="J19" s="57">
        <f>SUM(J13:J18)</f>
        <v>0</v>
      </c>
      <c r="K19" s="48">
        <f>SUM(K13:K18)</f>
        <v>0</v>
      </c>
    </row>
    <row r="20" spans="1:11" x14ac:dyDescent="0.2">
      <c r="A20" s="187" t="s">
        <v>17</v>
      </c>
      <c r="B20" s="260"/>
      <c r="C20" s="260"/>
      <c r="D20" s="260"/>
      <c r="E20" s="260"/>
      <c r="F20" s="260"/>
      <c r="G20" s="260"/>
      <c r="H20" s="261"/>
      <c r="I20" s="1">
        <v>14</v>
      </c>
      <c r="J20" s="57">
        <f>IF(J12&gt;J19,J12-J19,0)</f>
        <v>0</v>
      </c>
      <c r="K20" s="48">
        <f>IF(K12&gt;K19,K12-K19,0)</f>
        <v>0</v>
      </c>
    </row>
    <row r="21" spans="1:11" x14ac:dyDescent="0.2">
      <c r="A21" s="201" t="s">
        <v>18</v>
      </c>
      <c r="B21" s="262"/>
      <c r="C21" s="262"/>
      <c r="D21" s="262"/>
      <c r="E21" s="262"/>
      <c r="F21" s="262"/>
      <c r="G21" s="262"/>
      <c r="H21" s="263"/>
      <c r="I21" s="1">
        <v>15</v>
      </c>
      <c r="J21" s="57">
        <f>IF(J19&gt;J12,J19-J12,0)</f>
        <v>0</v>
      </c>
      <c r="K21" s="48">
        <f>IF(K19&gt;K12,K19-K12,0)</f>
        <v>0</v>
      </c>
    </row>
    <row r="22" spans="1:11" x14ac:dyDescent="0.2">
      <c r="A22" s="204" t="s">
        <v>36</v>
      </c>
      <c r="B22" s="215"/>
      <c r="C22" s="215"/>
      <c r="D22" s="215"/>
      <c r="E22" s="215"/>
      <c r="F22" s="215"/>
      <c r="G22" s="215"/>
      <c r="H22" s="215"/>
      <c r="I22" s="255"/>
      <c r="J22" s="255"/>
      <c r="K22" s="256"/>
    </row>
    <row r="23" spans="1:11" x14ac:dyDescent="0.2">
      <c r="A23" s="198" t="s">
        <v>41</v>
      </c>
      <c r="B23" s="199"/>
      <c r="C23" s="199"/>
      <c r="D23" s="199"/>
      <c r="E23" s="199"/>
      <c r="F23" s="199"/>
      <c r="G23" s="199"/>
      <c r="H23" s="199"/>
      <c r="I23" s="1">
        <v>16</v>
      </c>
      <c r="J23" s="5"/>
      <c r="K23" s="7"/>
    </row>
    <row r="24" spans="1:11" x14ac:dyDescent="0.2">
      <c r="A24" s="198" t="s">
        <v>42</v>
      </c>
      <c r="B24" s="199"/>
      <c r="C24" s="199"/>
      <c r="D24" s="199"/>
      <c r="E24" s="199"/>
      <c r="F24" s="199"/>
      <c r="G24" s="199"/>
      <c r="H24" s="199"/>
      <c r="I24" s="1">
        <v>17</v>
      </c>
      <c r="J24" s="5"/>
      <c r="K24" s="7"/>
    </row>
    <row r="25" spans="1:11" x14ac:dyDescent="0.2">
      <c r="A25" s="198" t="s">
        <v>59</v>
      </c>
      <c r="B25" s="199"/>
      <c r="C25" s="199"/>
      <c r="D25" s="199"/>
      <c r="E25" s="199"/>
      <c r="F25" s="199"/>
      <c r="G25" s="199"/>
      <c r="H25" s="199"/>
      <c r="I25" s="1">
        <v>18</v>
      </c>
      <c r="J25" s="5"/>
      <c r="K25" s="7"/>
    </row>
    <row r="26" spans="1:11" x14ac:dyDescent="0.2">
      <c r="A26" s="198" t="s">
        <v>60</v>
      </c>
      <c r="B26" s="199"/>
      <c r="C26" s="199"/>
      <c r="D26" s="199"/>
      <c r="E26" s="199"/>
      <c r="F26" s="199"/>
      <c r="G26" s="199"/>
      <c r="H26" s="199"/>
      <c r="I26" s="1">
        <v>19</v>
      </c>
      <c r="J26" s="5"/>
      <c r="K26" s="7"/>
    </row>
    <row r="27" spans="1:11" x14ac:dyDescent="0.2">
      <c r="A27" s="198" t="s">
        <v>43</v>
      </c>
      <c r="B27" s="199"/>
      <c r="C27" s="199"/>
      <c r="D27" s="199"/>
      <c r="E27" s="199"/>
      <c r="F27" s="199"/>
      <c r="G27" s="199"/>
      <c r="H27" s="199"/>
      <c r="I27" s="1">
        <v>20</v>
      </c>
      <c r="J27" s="5"/>
      <c r="K27" s="7"/>
    </row>
    <row r="28" spans="1:11" x14ac:dyDescent="0.2">
      <c r="A28" s="187" t="s">
        <v>22</v>
      </c>
      <c r="B28" s="188"/>
      <c r="C28" s="188"/>
      <c r="D28" s="188"/>
      <c r="E28" s="188"/>
      <c r="F28" s="188"/>
      <c r="G28" s="188"/>
      <c r="H28" s="188"/>
      <c r="I28" s="1">
        <v>21</v>
      </c>
      <c r="J28" s="57">
        <f>SUM(J23:J27)</f>
        <v>0</v>
      </c>
      <c r="K28" s="48">
        <f>SUM(K23:K27)</f>
        <v>0</v>
      </c>
    </row>
    <row r="29" spans="1:11" x14ac:dyDescent="0.2">
      <c r="A29" s="198" t="s">
        <v>0</v>
      </c>
      <c r="B29" s="199"/>
      <c r="C29" s="199"/>
      <c r="D29" s="199"/>
      <c r="E29" s="199"/>
      <c r="F29" s="199"/>
      <c r="G29" s="199"/>
      <c r="H29" s="199"/>
      <c r="I29" s="1">
        <v>22</v>
      </c>
      <c r="J29" s="5"/>
      <c r="K29" s="7"/>
    </row>
    <row r="30" spans="1:11" x14ac:dyDescent="0.2">
      <c r="A30" s="198" t="s">
        <v>1</v>
      </c>
      <c r="B30" s="199"/>
      <c r="C30" s="199"/>
      <c r="D30" s="199"/>
      <c r="E30" s="199"/>
      <c r="F30" s="199"/>
      <c r="G30" s="199"/>
      <c r="H30" s="199"/>
      <c r="I30" s="1">
        <v>23</v>
      </c>
      <c r="J30" s="5"/>
      <c r="K30" s="7"/>
    </row>
    <row r="31" spans="1:11" x14ac:dyDescent="0.2">
      <c r="A31" s="198" t="s">
        <v>2</v>
      </c>
      <c r="B31" s="199"/>
      <c r="C31" s="199"/>
      <c r="D31" s="199"/>
      <c r="E31" s="199"/>
      <c r="F31" s="199"/>
      <c r="G31" s="199"/>
      <c r="H31" s="199"/>
      <c r="I31" s="1">
        <v>24</v>
      </c>
      <c r="J31" s="5"/>
      <c r="K31" s="7"/>
    </row>
    <row r="32" spans="1:11" x14ac:dyDescent="0.2">
      <c r="A32" s="187" t="s">
        <v>14</v>
      </c>
      <c r="B32" s="188"/>
      <c r="C32" s="188"/>
      <c r="D32" s="188"/>
      <c r="E32" s="188"/>
      <c r="F32" s="188"/>
      <c r="G32" s="188"/>
      <c r="H32" s="188"/>
      <c r="I32" s="1">
        <v>25</v>
      </c>
      <c r="J32" s="57">
        <f>SUM(J29:J31)</f>
        <v>0</v>
      </c>
      <c r="K32" s="48">
        <f>SUM(K29:K31)</f>
        <v>0</v>
      </c>
    </row>
    <row r="33" spans="1:11" x14ac:dyDescent="0.2">
      <c r="A33" s="187" t="s">
        <v>19</v>
      </c>
      <c r="B33" s="188"/>
      <c r="C33" s="188"/>
      <c r="D33" s="188"/>
      <c r="E33" s="188"/>
      <c r="F33" s="188"/>
      <c r="G33" s="188"/>
      <c r="H33" s="188"/>
      <c r="I33" s="1">
        <v>26</v>
      </c>
      <c r="J33" s="57">
        <f>IF(J28&gt;J32,J28-J32,0)</f>
        <v>0</v>
      </c>
      <c r="K33" s="48">
        <f>IF(K28&gt;K32,K28-K32,0)</f>
        <v>0</v>
      </c>
    </row>
    <row r="34" spans="1:11" x14ac:dyDescent="0.2">
      <c r="A34" s="187" t="s">
        <v>20</v>
      </c>
      <c r="B34" s="188"/>
      <c r="C34" s="188"/>
      <c r="D34" s="188"/>
      <c r="E34" s="188"/>
      <c r="F34" s="188"/>
      <c r="G34" s="188"/>
      <c r="H34" s="188"/>
      <c r="I34" s="1">
        <v>27</v>
      </c>
      <c r="J34" s="57">
        <f>IF(J32&gt;J28,J32-J28,0)</f>
        <v>0</v>
      </c>
      <c r="K34" s="48">
        <f>IF(K32&gt;K28,K32-K28,0)</f>
        <v>0</v>
      </c>
    </row>
    <row r="35" spans="1:11" x14ac:dyDescent="0.2">
      <c r="A35" s="204" t="s">
        <v>37</v>
      </c>
      <c r="B35" s="215"/>
      <c r="C35" s="215"/>
      <c r="D35" s="215"/>
      <c r="E35" s="215"/>
      <c r="F35" s="215"/>
      <c r="G35" s="215"/>
      <c r="H35" s="215"/>
      <c r="I35" s="255">
        <v>0</v>
      </c>
      <c r="J35" s="255"/>
      <c r="K35" s="256"/>
    </row>
    <row r="36" spans="1:11" x14ac:dyDescent="0.2">
      <c r="A36" s="198" t="s">
        <v>44</v>
      </c>
      <c r="B36" s="199"/>
      <c r="C36" s="199"/>
      <c r="D36" s="199"/>
      <c r="E36" s="199"/>
      <c r="F36" s="199"/>
      <c r="G36" s="199"/>
      <c r="H36" s="199"/>
      <c r="I36" s="1">
        <v>28</v>
      </c>
      <c r="J36" s="5"/>
      <c r="K36" s="7"/>
    </row>
    <row r="37" spans="1:11" x14ac:dyDescent="0.2">
      <c r="A37" s="198" t="s">
        <v>6</v>
      </c>
      <c r="B37" s="199"/>
      <c r="C37" s="199"/>
      <c r="D37" s="199"/>
      <c r="E37" s="199"/>
      <c r="F37" s="199"/>
      <c r="G37" s="199"/>
      <c r="H37" s="199"/>
      <c r="I37" s="1">
        <v>29</v>
      </c>
      <c r="J37" s="5"/>
      <c r="K37" s="7"/>
    </row>
    <row r="38" spans="1:11" x14ac:dyDescent="0.2">
      <c r="A38" s="198" t="s">
        <v>7</v>
      </c>
      <c r="B38" s="199"/>
      <c r="C38" s="199"/>
      <c r="D38" s="199"/>
      <c r="E38" s="199"/>
      <c r="F38" s="199"/>
      <c r="G38" s="199"/>
      <c r="H38" s="199"/>
      <c r="I38" s="1">
        <v>30</v>
      </c>
      <c r="J38" s="5"/>
      <c r="K38" s="7"/>
    </row>
    <row r="39" spans="1:11" x14ac:dyDescent="0.2">
      <c r="A39" s="187" t="s">
        <v>15</v>
      </c>
      <c r="B39" s="188"/>
      <c r="C39" s="188"/>
      <c r="D39" s="188"/>
      <c r="E39" s="188"/>
      <c r="F39" s="188"/>
      <c r="G39" s="188"/>
      <c r="H39" s="188"/>
      <c r="I39" s="1">
        <v>31</v>
      </c>
      <c r="J39" s="57">
        <f>SUM(J36:J38)</f>
        <v>0</v>
      </c>
      <c r="K39" s="48">
        <f>SUM(K36:K38)</f>
        <v>0</v>
      </c>
    </row>
    <row r="40" spans="1:11" x14ac:dyDescent="0.2">
      <c r="A40" s="198" t="s">
        <v>8</v>
      </c>
      <c r="B40" s="199"/>
      <c r="C40" s="199"/>
      <c r="D40" s="199"/>
      <c r="E40" s="199"/>
      <c r="F40" s="199"/>
      <c r="G40" s="199"/>
      <c r="H40" s="199"/>
      <c r="I40" s="1">
        <v>32</v>
      </c>
      <c r="J40" s="5"/>
      <c r="K40" s="7"/>
    </row>
    <row r="41" spans="1:11" x14ac:dyDescent="0.2">
      <c r="A41" s="198" t="s">
        <v>9</v>
      </c>
      <c r="B41" s="199"/>
      <c r="C41" s="199"/>
      <c r="D41" s="199"/>
      <c r="E41" s="199"/>
      <c r="F41" s="199"/>
      <c r="G41" s="199"/>
      <c r="H41" s="199"/>
      <c r="I41" s="1">
        <v>33</v>
      </c>
      <c r="J41" s="5"/>
      <c r="K41" s="7"/>
    </row>
    <row r="42" spans="1:11" x14ac:dyDescent="0.2">
      <c r="A42" s="198" t="s">
        <v>10</v>
      </c>
      <c r="B42" s="199"/>
      <c r="C42" s="199"/>
      <c r="D42" s="199"/>
      <c r="E42" s="199"/>
      <c r="F42" s="199"/>
      <c r="G42" s="199"/>
      <c r="H42" s="199"/>
      <c r="I42" s="1">
        <v>34</v>
      </c>
      <c r="J42" s="5"/>
      <c r="K42" s="7"/>
    </row>
    <row r="43" spans="1:11" x14ac:dyDescent="0.2">
      <c r="A43" s="198" t="s">
        <v>11</v>
      </c>
      <c r="B43" s="199"/>
      <c r="C43" s="199"/>
      <c r="D43" s="199"/>
      <c r="E43" s="199"/>
      <c r="F43" s="199"/>
      <c r="G43" s="199"/>
      <c r="H43" s="199"/>
      <c r="I43" s="1">
        <v>35</v>
      </c>
      <c r="J43" s="5"/>
      <c r="K43" s="7"/>
    </row>
    <row r="44" spans="1:11" x14ac:dyDescent="0.2">
      <c r="A44" s="198" t="s">
        <v>12</v>
      </c>
      <c r="B44" s="199"/>
      <c r="C44" s="199"/>
      <c r="D44" s="199"/>
      <c r="E44" s="199"/>
      <c r="F44" s="199"/>
      <c r="G44" s="199"/>
      <c r="H44" s="199"/>
      <c r="I44" s="1">
        <v>36</v>
      </c>
      <c r="J44" s="5"/>
      <c r="K44" s="7"/>
    </row>
    <row r="45" spans="1:11" x14ac:dyDescent="0.2">
      <c r="A45" s="187" t="s">
        <v>33</v>
      </c>
      <c r="B45" s="188"/>
      <c r="C45" s="188"/>
      <c r="D45" s="188"/>
      <c r="E45" s="188"/>
      <c r="F45" s="188"/>
      <c r="G45" s="188"/>
      <c r="H45" s="188"/>
      <c r="I45" s="1">
        <v>37</v>
      </c>
      <c r="J45" s="57">
        <f>SUM(J40:J44)</f>
        <v>0</v>
      </c>
      <c r="K45" s="48">
        <f>SUM(K40:K44)</f>
        <v>0</v>
      </c>
    </row>
    <row r="46" spans="1:11" x14ac:dyDescent="0.2">
      <c r="A46" s="187" t="s">
        <v>39</v>
      </c>
      <c r="B46" s="188"/>
      <c r="C46" s="188"/>
      <c r="D46" s="188"/>
      <c r="E46" s="188"/>
      <c r="F46" s="188"/>
      <c r="G46" s="188"/>
      <c r="H46" s="188"/>
      <c r="I46" s="1">
        <v>38</v>
      </c>
      <c r="J46" s="57">
        <f>IF(J39&gt;J45,J39-J45,0)</f>
        <v>0</v>
      </c>
      <c r="K46" s="48">
        <f>IF(K39&gt;K45,K39-K45,0)</f>
        <v>0</v>
      </c>
    </row>
    <row r="47" spans="1:11" x14ac:dyDescent="0.2">
      <c r="A47" s="187" t="s">
        <v>40</v>
      </c>
      <c r="B47" s="188"/>
      <c r="C47" s="188"/>
      <c r="D47" s="188"/>
      <c r="E47" s="188"/>
      <c r="F47" s="188"/>
      <c r="G47" s="188"/>
      <c r="H47" s="188"/>
      <c r="I47" s="1">
        <v>39</v>
      </c>
      <c r="J47" s="57">
        <f>IF(J45&gt;J39,J45-J39,0)</f>
        <v>0</v>
      </c>
      <c r="K47" s="48">
        <f>IF(K45&gt;K39,K45-K39,0)</f>
        <v>0</v>
      </c>
    </row>
    <row r="48" spans="1:11" x14ac:dyDescent="0.2">
      <c r="A48" s="187" t="s">
        <v>34</v>
      </c>
      <c r="B48" s="188"/>
      <c r="C48" s="188"/>
      <c r="D48" s="188"/>
      <c r="E48" s="188"/>
      <c r="F48" s="188"/>
      <c r="G48" s="188"/>
      <c r="H48" s="188"/>
      <c r="I48" s="1">
        <v>40</v>
      </c>
      <c r="J48" s="57">
        <f>IF(J20-J21+J33-J34+J46-J47&gt;0,J20-J21+J33-J34+J46-J47,0)</f>
        <v>0</v>
      </c>
      <c r="K48" s="48">
        <f>IF(K20-K21+K33-K34+K46-K47&gt;0,K20-K21+K33-K34+K46-K47,0)</f>
        <v>0</v>
      </c>
    </row>
    <row r="49" spans="1:11" x14ac:dyDescent="0.2">
      <c r="A49" s="187" t="s">
        <v>5</v>
      </c>
      <c r="B49" s="188"/>
      <c r="C49" s="188"/>
      <c r="D49" s="188"/>
      <c r="E49" s="188"/>
      <c r="F49" s="188"/>
      <c r="G49" s="188"/>
      <c r="H49" s="188"/>
      <c r="I49" s="1">
        <v>41</v>
      </c>
      <c r="J49" s="57">
        <f>IF(J21-J20+J34-J33+J47-J46&gt;0,J21-J20+J34-J33+J47-J46,0)</f>
        <v>0</v>
      </c>
      <c r="K49" s="48">
        <f>IF(K21-K20+K34-K33+K47-K46&gt;0,K21-K20+K34-K33+K47-K46,0)</f>
        <v>0</v>
      </c>
    </row>
    <row r="50" spans="1:11" x14ac:dyDescent="0.2">
      <c r="A50" s="187" t="s">
        <v>38</v>
      </c>
      <c r="B50" s="188"/>
      <c r="C50" s="188"/>
      <c r="D50" s="188"/>
      <c r="E50" s="188"/>
      <c r="F50" s="188"/>
      <c r="G50" s="188"/>
      <c r="H50" s="188"/>
      <c r="I50" s="1">
        <v>42</v>
      </c>
      <c r="J50" s="5"/>
      <c r="K50" s="7"/>
    </row>
    <row r="51" spans="1:11" x14ac:dyDescent="0.2">
      <c r="A51" s="187" t="s">
        <v>45</v>
      </c>
      <c r="B51" s="188"/>
      <c r="C51" s="188"/>
      <c r="D51" s="188"/>
      <c r="E51" s="188"/>
      <c r="F51" s="188"/>
      <c r="G51" s="188"/>
      <c r="H51" s="188"/>
      <c r="I51" s="1">
        <v>43</v>
      </c>
      <c r="J51" s="5"/>
      <c r="K51" s="7"/>
    </row>
    <row r="52" spans="1:11" x14ac:dyDescent="0.2">
      <c r="A52" s="187" t="s">
        <v>46</v>
      </c>
      <c r="B52" s="188"/>
      <c r="C52" s="188"/>
      <c r="D52" s="188"/>
      <c r="E52" s="188"/>
      <c r="F52" s="188"/>
      <c r="G52" s="188"/>
      <c r="H52" s="188"/>
      <c r="I52" s="1">
        <v>44</v>
      </c>
      <c r="J52" s="5"/>
      <c r="K52" s="7"/>
    </row>
    <row r="53" spans="1:11" x14ac:dyDescent="0.2">
      <c r="A53" s="201" t="s">
        <v>47</v>
      </c>
      <c r="B53" s="202"/>
      <c r="C53" s="202"/>
      <c r="D53" s="202"/>
      <c r="E53" s="202"/>
      <c r="F53" s="202"/>
      <c r="G53" s="202"/>
      <c r="H53" s="202"/>
      <c r="I53" s="4">
        <v>45</v>
      </c>
      <c r="J53" s="58">
        <f>J50+J51-J52</f>
        <v>0</v>
      </c>
      <c r="K53" s="55">
        <f>K50+K51-K52</f>
        <v>0</v>
      </c>
    </row>
    <row r="54" spans="1:11" x14ac:dyDescent="0.2">
      <c r="A54" s="63"/>
      <c r="B54" s="64"/>
      <c r="C54" s="64"/>
      <c r="D54" s="64"/>
      <c r="E54" s="64"/>
      <c r="F54" s="64"/>
      <c r="G54" s="64"/>
      <c r="H54" s="64"/>
      <c r="I54" s="64"/>
      <c r="J54" s="64"/>
      <c r="K54" s="64"/>
    </row>
  </sheetData>
  <mergeCells count="53">
    <mergeCell ref="A53:H53"/>
    <mergeCell ref="A48:H48"/>
    <mergeCell ref="A49:H49"/>
    <mergeCell ref="A50:H50"/>
    <mergeCell ref="A51:H51"/>
    <mergeCell ref="A45:H45"/>
    <mergeCell ref="A46:H46"/>
    <mergeCell ref="A47:H47"/>
    <mergeCell ref="A52:H52"/>
    <mergeCell ref="A41:H41"/>
    <mergeCell ref="A42:H42"/>
    <mergeCell ref="A43:H43"/>
    <mergeCell ref="A44:H44"/>
    <mergeCell ref="A37:H37"/>
    <mergeCell ref="A38:H38"/>
    <mergeCell ref="A39:H39"/>
    <mergeCell ref="A40:H40"/>
    <mergeCell ref="A33:H33"/>
    <mergeCell ref="A34:H34"/>
    <mergeCell ref="A35:K35"/>
    <mergeCell ref="A36:H36"/>
    <mergeCell ref="A29:H29"/>
    <mergeCell ref="A30:H30"/>
    <mergeCell ref="A31:H31"/>
    <mergeCell ref="A32:H32"/>
    <mergeCell ref="A25:H25"/>
    <mergeCell ref="A26:H26"/>
    <mergeCell ref="A27:H27"/>
    <mergeCell ref="A28:H28"/>
    <mergeCell ref="A21:H21"/>
    <mergeCell ref="A22:K22"/>
    <mergeCell ref="A23:H23"/>
    <mergeCell ref="A24:H24"/>
    <mergeCell ref="A17:H17"/>
    <mergeCell ref="A18:H18"/>
    <mergeCell ref="A19:H19"/>
    <mergeCell ref="A20:H20"/>
    <mergeCell ref="A13:H13"/>
    <mergeCell ref="A14:H14"/>
    <mergeCell ref="A15:H15"/>
    <mergeCell ref="A16:H16"/>
    <mergeCell ref="A11:H11"/>
    <mergeCell ref="A12:H12"/>
    <mergeCell ref="A5:H5"/>
    <mergeCell ref="A6:K6"/>
    <mergeCell ref="A7:H7"/>
    <mergeCell ref="A8:H8"/>
    <mergeCell ref="A3:K3"/>
    <mergeCell ref="A1:K1"/>
    <mergeCell ref="A2:K2"/>
    <mergeCell ref="A4:H4"/>
    <mergeCell ref="A9:H9"/>
    <mergeCell ref="A10:H10"/>
  </mergeCells>
  <phoneticPr fontId="3" type="noConversion"/>
  <dataValidations count="3">
    <dataValidation type="whole" operator="notEqual" allowBlank="1" showInputMessage="1" showErrorMessage="1" errorTitle="Pogrešan unos" error="Mogu se unijeti samo cjelobrojne pozitivne vrijednosti." sqref="J53:K53">
      <formula1>9999999999</formula1>
    </dataValidation>
    <dataValidation type="whole" operator="notEqual" allowBlank="1" showInputMessage="1" showErrorMessage="1" errorTitle="Pogrešan unos" error="Mogu se unijeti samo cjelobrojne vrijednosti." sqref="J50:K52 J7:K11 J13:K18 J23:K27 J29:K31 J36:K38 J40:K44">
      <formula1>9999999998</formula1>
    </dataValidation>
    <dataValidation type="whole" operator="greaterThanOrEqual" allowBlank="1" showInputMessage="1" showErrorMessage="1" errorTitle="Pogrešan unos" error="Mogu se unijeti samo cjelobrojne pozitivne vrijednosti." sqref="J12:K12 J19:K22 J28:K28 J32:K35 J39:K39 J45:K49">
      <formula1>0</formula1>
    </dataValidation>
  </dataValidations>
  <pageMargins left="0.75" right="0.75"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25"/>
  <sheetViews>
    <sheetView zoomScaleNormal="100" zoomScaleSheetLayoutView="125" workbookViewId="0">
      <selection activeCell="A4" sqref="A4:J4"/>
    </sheetView>
  </sheetViews>
  <sheetFormatPr defaultRowHeight="12.75" x14ac:dyDescent="0.2"/>
  <cols>
    <col min="1" max="4" width="9.140625" style="69"/>
    <col min="5" max="5" width="10.140625" style="69" bestFit="1" customWidth="1"/>
    <col min="6" max="9" width="9.140625" style="69"/>
    <col min="10" max="11" width="10.85546875" style="69" bestFit="1" customWidth="1"/>
    <col min="12" max="16384" width="9.140625" style="69"/>
  </cols>
  <sheetData>
    <row r="1" spans="1:12" ht="12.75" customHeight="1" x14ac:dyDescent="0.25">
      <c r="A1" s="270" t="s">
        <v>356</v>
      </c>
      <c r="B1" s="270"/>
      <c r="C1" s="270"/>
      <c r="D1" s="270"/>
      <c r="E1" s="270"/>
      <c r="F1" s="270"/>
      <c r="G1" s="270"/>
      <c r="H1" s="270"/>
      <c r="I1" s="270"/>
      <c r="J1" s="270"/>
      <c r="K1" s="270"/>
      <c r="L1" s="68"/>
    </row>
    <row r="2" spans="1:12" ht="15.75" x14ac:dyDescent="0.2">
      <c r="A2" s="39"/>
      <c r="B2" s="67"/>
      <c r="C2" s="279" t="s">
        <v>357</v>
      </c>
      <c r="D2" s="280"/>
      <c r="E2" s="70">
        <v>40544</v>
      </c>
      <c r="F2" s="40" t="s">
        <v>51</v>
      </c>
      <c r="G2" s="281">
        <v>40724</v>
      </c>
      <c r="H2" s="282"/>
      <c r="I2" s="67"/>
      <c r="J2" s="67"/>
      <c r="K2" s="67"/>
      <c r="L2" s="71"/>
    </row>
    <row r="3" spans="1:12" ht="24" x14ac:dyDescent="0.2">
      <c r="A3" s="283" t="s">
        <v>131</v>
      </c>
      <c r="B3" s="283"/>
      <c r="C3" s="283"/>
      <c r="D3" s="283"/>
      <c r="E3" s="283"/>
      <c r="F3" s="283"/>
      <c r="G3" s="283"/>
      <c r="H3" s="283"/>
      <c r="I3" s="72" t="s">
        <v>132</v>
      </c>
      <c r="J3" s="73" t="s">
        <v>241</v>
      </c>
      <c r="K3" s="73" t="s">
        <v>242</v>
      </c>
    </row>
    <row r="4" spans="1:12" x14ac:dyDescent="0.2">
      <c r="A4" s="284">
        <v>1</v>
      </c>
      <c r="B4" s="284"/>
      <c r="C4" s="284"/>
      <c r="D4" s="284"/>
      <c r="E4" s="284"/>
      <c r="F4" s="284"/>
      <c r="G4" s="284"/>
      <c r="H4" s="284"/>
      <c r="I4" s="75">
        <v>2</v>
      </c>
      <c r="J4" s="74" t="s">
        <v>55</v>
      </c>
      <c r="K4" s="74" t="s">
        <v>56</v>
      </c>
    </row>
    <row r="5" spans="1:12" x14ac:dyDescent="0.2">
      <c r="A5" s="271" t="s">
        <v>358</v>
      </c>
      <c r="B5" s="272"/>
      <c r="C5" s="272"/>
      <c r="D5" s="272"/>
      <c r="E5" s="272"/>
      <c r="F5" s="272"/>
      <c r="G5" s="272"/>
      <c r="H5" s="272"/>
      <c r="I5" s="41">
        <v>1</v>
      </c>
      <c r="J5" s="6">
        <v>1626000900</v>
      </c>
      <c r="K5" s="6">
        <v>1626000900</v>
      </c>
    </row>
    <row r="6" spans="1:12" x14ac:dyDescent="0.2">
      <c r="A6" s="271" t="s">
        <v>359</v>
      </c>
      <c r="B6" s="272"/>
      <c r="C6" s="272"/>
      <c r="D6" s="272"/>
      <c r="E6" s="272"/>
      <c r="F6" s="272"/>
      <c r="G6" s="272"/>
      <c r="H6" s="272"/>
      <c r="I6" s="41">
        <v>2</v>
      </c>
      <c r="J6" s="7">
        <v>22337176</v>
      </c>
      <c r="K6" s="7">
        <v>22337176</v>
      </c>
    </row>
    <row r="7" spans="1:12" x14ac:dyDescent="0.2">
      <c r="A7" s="271" t="s">
        <v>360</v>
      </c>
      <c r="B7" s="272"/>
      <c r="C7" s="272"/>
      <c r="D7" s="272"/>
      <c r="E7" s="272"/>
      <c r="F7" s="272"/>
      <c r="G7" s="272"/>
      <c r="H7" s="272"/>
      <c r="I7" s="41">
        <v>3</v>
      </c>
      <c r="J7" s="7">
        <v>59331755</v>
      </c>
      <c r="K7" s="7">
        <v>60681000</v>
      </c>
    </row>
    <row r="8" spans="1:12" x14ac:dyDescent="0.2">
      <c r="A8" s="271" t="s">
        <v>361</v>
      </c>
      <c r="B8" s="272"/>
      <c r="C8" s="272"/>
      <c r="D8" s="272"/>
      <c r="E8" s="272"/>
      <c r="F8" s="272"/>
      <c r="G8" s="272"/>
      <c r="H8" s="272"/>
      <c r="I8" s="41">
        <v>4</v>
      </c>
      <c r="J8" s="7">
        <v>-191434600</v>
      </c>
      <c r="K8" s="7">
        <v>-110599836</v>
      </c>
    </row>
    <row r="9" spans="1:12" x14ac:dyDescent="0.2">
      <c r="A9" s="271" t="s">
        <v>362</v>
      </c>
      <c r="B9" s="272"/>
      <c r="C9" s="272"/>
      <c r="D9" s="272"/>
      <c r="E9" s="272"/>
      <c r="F9" s="272"/>
      <c r="G9" s="272"/>
      <c r="H9" s="272"/>
      <c r="I9" s="41">
        <v>5</v>
      </c>
      <c r="J9" s="7">
        <v>84235325</v>
      </c>
      <c r="K9" s="7">
        <v>55566875</v>
      </c>
    </row>
    <row r="10" spans="1:12" x14ac:dyDescent="0.2">
      <c r="A10" s="271" t="s">
        <v>363</v>
      </c>
      <c r="B10" s="272"/>
      <c r="C10" s="272"/>
      <c r="D10" s="272"/>
      <c r="E10" s="272"/>
      <c r="F10" s="272"/>
      <c r="G10" s="272"/>
      <c r="H10" s="272"/>
      <c r="I10" s="41">
        <v>6</v>
      </c>
      <c r="J10" s="7">
        <v>0</v>
      </c>
      <c r="K10" s="7">
        <v>0</v>
      </c>
    </row>
    <row r="11" spans="1:12" x14ac:dyDescent="0.2">
      <c r="A11" s="271" t="s">
        <v>364</v>
      </c>
      <c r="B11" s="272"/>
      <c r="C11" s="272"/>
      <c r="D11" s="272"/>
      <c r="E11" s="272"/>
      <c r="F11" s="272"/>
      <c r="G11" s="272"/>
      <c r="H11" s="272"/>
      <c r="I11" s="41">
        <v>7</v>
      </c>
      <c r="J11" s="7">
        <v>0</v>
      </c>
      <c r="K11" s="7">
        <v>0</v>
      </c>
    </row>
    <row r="12" spans="1:12" x14ac:dyDescent="0.2">
      <c r="A12" s="271" t="s">
        <v>365</v>
      </c>
      <c r="B12" s="272"/>
      <c r="C12" s="272"/>
      <c r="D12" s="272"/>
      <c r="E12" s="272"/>
      <c r="F12" s="272"/>
      <c r="G12" s="272"/>
      <c r="H12" s="272"/>
      <c r="I12" s="41">
        <v>8</v>
      </c>
      <c r="J12" s="7">
        <v>0</v>
      </c>
      <c r="K12" s="7">
        <v>0</v>
      </c>
    </row>
    <row r="13" spans="1:12" x14ac:dyDescent="0.2">
      <c r="A13" s="271" t="s">
        <v>366</v>
      </c>
      <c r="B13" s="272"/>
      <c r="C13" s="272"/>
      <c r="D13" s="272"/>
      <c r="E13" s="272"/>
      <c r="F13" s="272"/>
      <c r="G13" s="272"/>
      <c r="H13" s="272"/>
      <c r="I13" s="41">
        <v>9</v>
      </c>
      <c r="J13" s="7">
        <v>34347150</v>
      </c>
      <c r="K13" s="7">
        <v>34170845</v>
      </c>
    </row>
    <row r="14" spans="1:12" x14ac:dyDescent="0.2">
      <c r="A14" s="273" t="s">
        <v>367</v>
      </c>
      <c r="B14" s="274"/>
      <c r="C14" s="274"/>
      <c r="D14" s="274"/>
      <c r="E14" s="274"/>
      <c r="F14" s="274"/>
      <c r="G14" s="274"/>
      <c r="H14" s="274"/>
      <c r="I14" s="41">
        <v>10</v>
      </c>
      <c r="J14" s="48">
        <f>SUM(J5:J13)</f>
        <v>1634817706</v>
      </c>
      <c r="K14" s="48">
        <f>SUM(K5:K13)</f>
        <v>1688156960</v>
      </c>
    </row>
    <row r="15" spans="1:12" x14ac:dyDescent="0.2">
      <c r="A15" s="271" t="s">
        <v>368</v>
      </c>
      <c r="B15" s="272"/>
      <c r="C15" s="272"/>
      <c r="D15" s="272"/>
      <c r="E15" s="272"/>
      <c r="F15" s="272"/>
      <c r="G15" s="272"/>
      <c r="H15" s="272"/>
      <c r="I15" s="41">
        <v>11</v>
      </c>
      <c r="J15" s="7">
        <v>13374000</v>
      </c>
      <c r="K15" s="7">
        <v>-1047580</v>
      </c>
    </row>
    <row r="16" spans="1:12" x14ac:dyDescent="0.2">
      <c r="A16" s="271" t="s">
        <v>369</v>
      </c>
      <c r="B16" s="272"/>
      <c r="C16" s="272"/>
      <c r="D16" s="272"/>
      <c r="E16" s="272"/>
      <c r="F16" s="272"/>
      <c r="G16" s="272"/>
      <c r="H16" s="272"/>
      <c r="I16" s="41">
        <v>12</v>
      </c>
      <c r="J16" s="7"/>
      <c r="K16" s="7"/>
    </row>
    <row r="17" spans="1:11" x14ac:dyDescent="0.2">
      <c r="A17" s="271" t="s">
        <v>370</v>
      </c>
      <c r="B17" s="272"/>
      <c r="C17" s="272"/>
      <c r="D17" s="272"/>
      <c r="E17" s="272"/>
      <c r="F17" s="272"/>
      <c r="G17" s="272"/>
      <c r="H17" s="272"/>
      <c r="I17" s="41">
        <v>13</v>
      </c>
      <c r="J17" s="7"/>
      <c r="K17" s="7"/>
    </row>
    <row r="18" spans="1:11" x14ac:dyDescent="0.2">
      <c r="A18" s="271" t="s">
        <v>371</v>
      </c>
      <c r="B18" s="272"/>
      <c r="C18" s="272"/>
      <c r="D18" s="272"/>
      <c r="E18" s="272"/>
      <c r="F18" s="272"/>
      <c r="G18" s="272"/>
      <c r="H18" s="272"/>
      <c r="I18" s="41">
        <v>14</v>
      </c>
      <c r="J18" s="7"/>
      <c r="K18" s="7"/>
    </row>
    <row r="19" spans="1:11" x14ac:dyDescent="0.2">
      <c r="A19" s="271" t="s">
        <v>372</v>
      </c>
      <c r="B19" s="272"/>
      <c r="C19" s="272"/>
      <c r="D19" s="272"/>
      <c r="E19" s="272"/>
      <c r="F19" s="272"/>
      <c r="G19" s="272"/>
      <c r="H19" s="272"/>
      <c r="I19" s="41">
        <v>15</v>
      </c>
      <c r="J19" s="7"/>
      <c r="K19" s="7"/>
    </row>
    <row r="20" spans="1:11" x14ac:dyDescent="0.2">
      <c r="A20" s="271" t="s">
        <v>373</v>
      </c>
      <c r="B20" s="272"/>
      <c r="C20" s="272"/>
      <c r="D20" s="272"/>
      <c r="E20" s="272"/>
      <c r="F20" s="272"/>
      <c r="G20" s="272"/>
      <c r="H20" s="272"/>
      <c r="I20" s="41">
        <v>16</v>
      </c>
      <c r="J20" s="7">
        <v>82347715</v>
      </c>
      <c r="K20" s="7">
        <v>54386834</v>
      </c>
    </row>
    <row r="21" spans="1:11" x14ac:dyDescent="0.2">
      <c r="A21" s="273" t="s">
        <v>374</v>
      </c>
      <c r="B21" s="274"/>
      <c r="C21" s="274"/>
      <c r="D21" s="274"/>
      <c r="E21" s="274"/>
      <c r="F21" s="274"/>
      <c r="G21" s="274"/>
      <c r="H21" s="274"/>
      <c r="I21" s="41">
        <v>17</v>
      </c>
      <c r="J21" s="55">
        <f>SUM(J15:J20)</f>
        <v>95721715</v>
      </c>
      <c r="K21" s="55">
        <f>SUM(K15:K20)</f>
        <v>53339254</v>
      </c>
    </row>
    <row r="22" spans="1:11" x14ac:dyDescent="0.2">
      <c r="A22" s="275"/>
      <c r="B22" s="276"/>
      <c r="C22" s="276"/>
      <c r="D22" s="276"/>
      <c r="E22" s="276"/>
      <c r="F22" s="276"/>
      <c r="G22" s="276"/>
      <c r="H22" s="276"/>
      <c r="I22" s="277"/>
      <c r="J22" s="277"/>
      <c r="K22" s="278"/>
    </row>
    <row r="23" spans="1:11" x14ac:dyDescent="0.2">
      <c r="A23" s="264" t="s">
        <v>375</v>
      </c>
      <c r="B23" s="265"/>
      <c r="C23" s="265"/>
      <c r="D23" s="265"/>
      <c r="E23" s="265"/>
      <c r="F23" s="265"/>
      <c r="G23" s="265"/>
      <c r="H23" s="265"/>
      <c r="I23" s="42">
        <v>18</v>
      </c>
      <c r="J23" s="6">
        <v>95735715</v>
      </c>
      <c r="K23" s="6">
        <v>53515559</v>
      </c>
    </row>
    <row r="24" spans="1:11" ht="17.25" customHeight="1" x14ac:dyDescent="0.2">
      <c r="A24" s="266" t="s">
        <v>376</v>
      </c>
      <c r="B24" s="267"/>
      <c r="C24" s="267"/>
      <c r="D24" s="267"/>
      <c r="E24" s="267"/>
      <c r="F24" s="267"/>
      <c r="G24" s="267"/>
      <c r="H24" s="267"/>
      <c r="I24" s="43">
        <v>19</v>
      </c>
      <c r="J24" s="55">
        <v>-14000</v>
      </c>
      <c r="K24" s="55">
        <v>-176305</v>
      </c>
    </row>
    <row r="25" spans="1:11" ht="30" customHeight="1" x14ac:dyDescent="0.2">
      <c r="A25" s="268"/>
      <c r="B25" s="269"/>
      <c r="C25" s="269"/>
      <c r="D25" s="269"/>
      <c r="E25" s="269"/>
      <c r="F25" s="269"/>
      <c r="G25" s="269"/>
      <c r="H25" s="269"/>
      <c r="I25" s="269"/>
      <c r="J25" s="269"/>
      <c r="K25" s="269"/>
    </row>
  </sheetData>
  <protectedRanges>
    <protectedRange sqref="E2" name="Range1_1"/>
    <protectedRange sqref="G2:H2" name="Range1"/>
  </protectedRanges>
  <mergeCells count="26">
    <mergeCell ref="C2:D2"/>
    <mergeCell ref="G2:H2"/>
    <mergeCell ref="A3:H3"/>
    <mergeCell ref="A4:H4"/>
    <mergeCell ref="A5:H5"/>
    <mergeCell ref="A6:H6"/>
    <mergeCell ref="A7:H7"/>
    <mergeCell ref="A8:H8"/>
    <mergeCell ref="A9:H9"/>
    <mergeCell ref="A10:H10"/>
    <mergeCell ref="A17:H17"/>
    <mergeCell ref="A18:H18"/>
    <mergeCell ref="A11:H11"/>
    <mergeCell ref="A12:H12"/>
    <mergeCell ref="A13:H13"/>
    <mergeCell ref="A14:H14"/>
    <mergeCell ref="A23:H23"/>
    <mergeCell ref="A24:H24"/>
    <mergeCell ref="A25:K25"/>
    <mergeCell ref="A1:K1"/>
    <mergeCell ref="A19:H19"/>
    <mergeCell ref="A20:H20"/>
    <mergeCell ref="A21:H21"/>
    <mergeCell ref="A22:K22"/>
    <mergeCell ref="A15:H15"/>
    <mergeCell ref="A16:H16"/>
  </mergeCells>
  <phoneticPr fontId="3" type="noConversion"/>
  <conditionalFormatting sqref="G2">
    <cfRule type="cellIs" dxfId="0" priority="1" stopIfTrue="1" operator="lessThan">
      <formula>#REF!</formula>
    </cfRule>
  </conditionalFormatting>
  <dataValidations count="4">
    <dataValidation type="whole" operator="notEqual" allowBlank="1" showInputMessage="1" showErrorMessage="1" errorTitle="Pogrešan unos" error="Mogu se unijeti samo cjelobrojne vrijednosti." sqref="J23:K24">
      <formula1>9999999999</formula1>
    </dataValidation>
    <dataValidation type="whole" operator="notEqual" allowBlank="1" showInputMessage="1" showErrorMessage="1" errorTitle="Pogrešan unos" error="Mogu se unijeti samo cjelobrojne vrijednosti." sqref="J5:K13 J15:K20">
      <formula1>999999999999</formula1>
    </dataValidation>
    <dataValidation type="whole" operator="greaterThanOrEqual" allowBlank="1" showInputMessage="1" showErrorMessage="1" errorTitle="Pogrešan unos" error="Mogu se unijeti samo cjelobrojne pozitivne vrijednosti." sqref="J21:K22 J14:K14">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G2">
      <formula1>39448</formula1>
    </dataValidation>
  </dataValidations>
  <pageMargins left="0.74803149606299213" right="0.74803149606299213" top="0.98425196850393704" bottom="0.98425196850393704" header="0.51181102362204722" footer="0.51181102362204722"/>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14"/>
  <sheetViews>
    <sheetView showGridLines="0" zoomScaleNormal="100" workbookViewId="0">
      <selection activeCell="L6" sqref="L6"/>
    </sheetView>
  </sheetViews>
  <sheetFormatPr defaultRowHeight="12.75" x14ac:dyDescent="0.2"/>
  <cols>
    <col min="1" max="9" width="9.140625" style="123"/>
    <col min="10" max="10" width="9.5703125" style="123" customWidth="1"/>
    <col min="11" max="16384" width="9.140625" style="123"/>
  </cols>
  <sheetData>
    <row r="1" spans="1:10" x14ac:dyDescent="0.2">
      <c r="A1" s="122"/>
      <c r="B1" s="122"/>
      <c r="C1" s="122"/>
      <c r="D1" s="122"/>
      <c r="E1" s="122"/>
      <c r="F1" s="122"/>
      <c r="G1" s="122"/>
      <c r="H1" s="122"/>
      <c r="I1" s="122"/>
      <c r="J1" s="122"/>
    </row>
    <row r="2" spans="1:10" x14ac:dyDescent="0.2">
      <c r="A2" s="287" t="s">
        <v>377</v>
      </c>
      <c r="B2" s="287"/>
      <c r="C2" s="287"/>
      <c r="D2" s="287"/>
      <c r="E2" s="287"/>
      <c r="F2" s="287"/>
      <c r="G2" s="287"/>
      <c r="H2" s="287"/>
      <c r="I2" s="287"/>
      <c r="J2" s="287"/>
    </row>
    <row r="3" spans="1:10" x14ac:dyDescent="0.2">
      <c r="A3" s="124"/>
      <c r="B3" s="124"/>
      <c r="C3" s="124"/>
      <c r="D3" s="124"/>
      <c r="E3" s="124"/>
      <c r="F3" s="124"/>
      <c r="G3" s="124"/>
      <c r="H3" s="124"/>
      <c r="I3" s="124"/>
      <c r="J3" s="124"/>
    </row>
    <row r="4" spans="1:10" s="125" customFormat="1" ht="14.25" x14ac:dyDescent="0.2">
      <c r="A4" s="288" t="s">
        <v>379</v>
      </c>
      <c r="B4" s="288"/>
      <c r="C4" s="288"/>
      <c r="D4" s="288"/>
      <c r="E4" s="288"/>
      <c r="F4" s="288"/>
      <c r="G4" s="288"/>
      <c r="H4" s="288"/>
      <c r="I4" s="288"/>
      <c r="J4" s="288"/>
    </row>
    <row r="5" spans="1:10" s="125" customFormat="1" ht="14.25" x14ac:dyDescent="0.2">
      <c r="A5" s="123"/>
      <c r="B5" s="123"/>
      <c r="C5" s="123"/>
      <c r="D5" s="123"/>
      <c r="E5" s="123"/>
      <c r="F5" s="123"/>
      <c r="G5" s="123"/>
      <c r="H5" s="123"/>
      <c r="I5" s="123"/>
      <c r="J5" s="123"/>
    </row>
    <row r="6" spans="1:10" s="125" customFormat="1" ht="54.75" customHeight="1" x14ac:dyDescent="0.2">
      <c r="A6" s="289" t="s">
        <v>384</v>
      </c>
      <c r="B6" s="290"/>
      <c r="C6" s="290"/>
      <c r="D6" s="290"/>
      <c r="E6" s="290"/>
      <c r="F6" s="290"/>
      <c r="G6" s="290"/>
      <c r="H6" s="290"/>
      <c r="I6" s="290"/>
      <c r="J6" s="290"/>
    </row>
    <row r="7" spans="1:10" s="125" customFormat="1" ht="29.25" customHeight="1" x14ac:dyDescent="0.2">
      <c r="A7" s="286" t="s">
        <v>385</v>
      </c>
      <c r="B7" s="291"/>
      <c r="C7" s="291"/>
      <c r="D7" s="291"/>
      <c r="E7" s="291"/>
      <c r="F7" s="291"/>
      <c r="G7" s="291"/>
      <c r="H7" s="291"/>
      <c r="I7" s="291"/>
      <c r="J7" s="291"/>
    </row>
    <row r="8" spans="1:10" s="125" customFormat="1" ht="29.25" customHeight="1" x14ac:dyDescent="0.2">
      <c r="A8" s="286" t="s">
        <v>386</v>
      </c>
      <c r="B8" s="286"/>
      <c r="C8" s="286"/>
      <c r="D8" s="286"/>
      <c r="E8" s="286"/>
      <c r="F8" s="286"/>
      <c r="G8" s="286"/>
      <c r="H8" s="286"/>
      <c r="I8" s="286"/>
      <c r="J8" s="286"/>
    </row>
    <row r="9" spans="1:10" s="125" customFormat="1" ht="24" customHeight="1" x14ac:dyDescent="0.2">
      <c r="A9" s="286" t="s">
        <v>381</v>
      </c>
      <c r="B9" s="291"/>
      <c r="C9" s="291"/>
      <c r="D9" s="291"/>
      <c r="E9" s="291"/>
      <c r="F9" s="291"/>
      <c r="G9" s="291"/>
      <c r="H9" s="291"/>
      <c r="I9" s="291"/>
      <c r="J9" s="291"/>
    </row>
    <row r="10" spans="1:10" s="125" customFormat="1" ht="43.5" customHeight="1" x14ac:dyDescent="0.2">
      <c r="A10" s="285" t="s">
        <v>382</v>
      </c>
      <c r="B10" s="285"/>
      <c r="C10" s="285"/>
      <c r="D10" s="285"/>
      <c r="E10" s="285"/>
      <c r="F10" s="285"/>
      <c r="G10" s="285"/>
      <c r="H10" s="285"/>
      <c r="I10" s="285"/>
      <c r="J10" s="285"/>
    </row>
    <row r="11" spans="1:10" s="125" customFormat="1" ht="30" customHeight="1" x14ac:dyDescent="0.2">
      <c r="A11" s="286" t="s">
        <v>383</v>
      </c>
      <c r="B11" s="286"/>
      <c r="C11" s="286"/>
      <c r="D11" s="286"/>
      <c r="E11" s="286"/>
      <c r="F11" s="286"/>
      <c r="G11" s="286"/>
      <c r="H11" s="286"/>
      <c r="I11" s="286"/>
      <c r="J11" s="286"/>
    </row>
    <row r="12" spans="1:10" s="126" customFormat="1" ht="63" customHeight="1" x14ac:dyDescent="0.2">
      <c r="A12" s="286" t="s">
        <v>387</v>
      </c>
      <c r="B12" s="286"/>
      <c r="C12" s="286"/>
      <c r="D12" s="286"/>
      <c r="E12" s="286"/>
      <c r="F12" s="286"/>
      <c r="G12" s="286"/>
      <c r="H12" s="286"/>
      <c r="I12" s="286"/>
      <c r="J12" s="286"/>
    </row>
    <row r="13" spans="1:10" x14ac:dyDescent="0.2">
      <c r="A13" s="124"/>
    </row>
    <row r="14" spans="1:10" s="125" customFormat="1" ht="14.25" x14ac:dyDescent="0.2">
      <c r="A14" s="124" t="s">
        <v>380</v>
      </c>
      <c r="B14" s="123"/>
      <c r="C14" s="123"/>
      <c r="D14" s="123"/>
      <c r="E14" s="123"/>
      <c r="F14" s="123"/>
      <c r="G14" s="123"/>
      <c r="H14" s="123"/>
      <c r="I14" s="123"/>
      <c r="J14" s="123"/>
    </row>
  </sheetData>
  <mergeCells count="9">
    <mergeCell ref="A10:J10"/>
    <mergeCell ref="A11:J11"/>
    <mergeCell ref="A12:J12"/>
    <mergeCell ref="A2:J2"/>
    <mergeCell ref="A4:J4"/>
    <mergeCell ref="A6:J6"/>
    <mergeCell ref="A7:J7"/>
    <mergeCell ref="A8:J8"/>
    <mergeCell ref="A9:J9"/>
  </mergeCells>
  <printOptions horizontalCentered="1"/>
  <pageMargins left="0.74803149606299213" right="0.74803149606299213" top="0.98425196850393704" bottom="0.98425196850393704"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 account </vt:lpstr>
      <vt:lpstr>Cash flow</vt:lpstr>
      <vt:lpstr>NT_D</vt:lpstr>
      <vt:lpstr>Changes in equity</vt:lpstr>
      <vt:lpstr>Notes</vt:lpstr>
      <vt:lpstr>'Changes in equity'!Print_Area</vt:lpstr>
      <vt:lpstr>'General data'!Print_Area</vt:lpstr>
      <vt:lpstr>Notes!Print_Area</vt:lpstr>
      <vt:lpstr>'Balance sheet'!Print_Titles</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TFI-POD</dc:title>
  <dc:creator>Mijo Jozić</dc:creator>
  <cp:lastModifiedBy>Administrator</cp:lastModifiedBy>
  <cp:lastPrinted>2011-07-28T07:21:45Z</cp:lastPrinted>
  <dcterms:created xsi:type="dcterms:W3CDTF">2008-10-17T11:51:54Z</dcterms:created>
  <dcterms:modified xsi:type="dcterms:W3CDTF">2014-12-15T09:04:12Z</dcterms:modified>
</cp:coreProperties>
</file>