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rtner\AppData\Local\Microsoft\Windows\Temporary Internet Files\Content.Outlook\41PVE2T6\"/>
    </mc:Choice>
  </mc:AlternateContent>
  <bookViews>
    <workbookView xWindow="0" yWindow="0" windowWidth="28800" windowHeight="11835"/>
  </bookViews>
  <sheets>
    <sheet name="opći podaci" sheetId="15" r:id="rId1"/>
    <sheet name="bilanca" sheetId="23" r:id="rId2"/>
    <sheet name="rdg" sheetId="18" r:id="rId3"/>
    <sheet name="NT_D" sheetId="21" state="hidden" r:id="rId4"/>
    <sheet name="nt" sheetId="24" r:id="rId5"/>
    <sheet name="pk" sheetId="25" r:id="rId6"/>
    <sheet name="bilješke " sheetId="22" r:id="rId7"/>
  </sheets>
  <definedNames>
    <definedName name="_xlnm.Print_Area" localSheetId="6">'bilješke '!$A$1:$F$32</definedName>
    <definedName name="_xlnm.Print_Area" localSheetId="0">'opći podaci'!$A$1:$I$64</definedName>
    <definedName name="_xlnm.Print_Area" localSheetId="2">rdg!$A$1:$K$72</definedName>
    <definedName name="_xlnm.Print_Titles" localSheetId="1">bilanca!$5:$6</definedName>
  </definedNames>
  <calcPr calcId="152511"/>
</workbook>
</file>

<file path=xl/calcChain.xml><?xml version="1.0" encoding="utf-8"?>
<calcChain xmlns="http://schemas.openxmlformats.org/spreadsheetml/2006/main">
  <c r="J23" i="25" l="1"/>
  <c r="K16" i="25"/>
  <c r="J16" i="25"/>
  <c r="K53" i="24"/>
  <c r="J53" i="24"/>
  <c r="K45" i="24"/>
  <c r="J45" i="24"/>
  <c r="J47" i="24" s="1"/>
  <c r="K39" i="24"/>
  <c r="J39" i="24"/>
  <c r="K32" i="24"/>
  <c r="J32" i="24"/>
  <c r="J34" i="24" s="1"/>
  <c r="K28" i="24"/>
  <c r="J28" i="24"/>
  <c r="K19" i="24"/>
  <c r="J19" i="24"/>
  <c r="K14" i="24"/>
  <c r="J14" i="24"/>
  <c r="K22" i="25" l="1"/>
  <c r="K23" i="25" s="1"/>
  <c r="J21" i="24"/>
  <c r="J20" i="24"/>
  <c r="J33" i="24"/>
  <c r="J46" i="24"/>
  <c r="K20" i="24"/>
  <c r="K33" i="24"/>
  <c r="K46" i="24"/>
  <c r="K47" i="24"/>
  <c r="K34" i="24"/>
  <c r="K21" i="24"/>
  <c r="J48" i="24" l="1"/>
  <c r="J49" i="24"/>
  <c r="K48" i="24"/>
  <c r="K49" i="24"/>
  <c r="K120" i="23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9" i="23" l="1"/>
  <c r="J70" i="23"/>
  <c r="K70" i="23"/>
  <c r="K115" i="23" s="1"/>
  <c r="J115" i="23"/>
  <c r="J9" i="23"/>
  <c r="K41" i="23"/>
  <c r="J41" i="23"/>
  <c r="K67" i="23" l="1"/>
  <c r="J67" i="23"/>
  <c r="J7" i="18"/>
  <c r="K54" i="21"/>
  <c r="J54" i="21"/>
  <c r="K20" i="21"/>
  <c r="K13" i="21"/>
  <c r="K33" i="21"/>
  <c r="K29" i="21"/>
  <c r="K46" i="21"/>
  <c r="K40" i="21"/>
  <c r="J20" i="21"/>
  <c r="J13" i="21"/>
  <c r="J33" i="21"/>
  <c r="J29" i="21"/>
  <c r="J46" i="21"/>
  <c r="J48" i="21"/>
  <c r="J40" i="21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K47" i="21"/>
  <c r="K21" i="21"/>
  <c r="K22" i="21" l="1"/>
  <c r="J21" i="21"/>
  <c r="J34" i="21"/>
  <c r="J35" i="21"/>
  <c r="J47" i="21"/>
  <c r="K48" i="21"/>
  <c r="J22" i="21"/>
  <c r="K35" i="21"/>
  <c r="J10" i="18"/>
  <c r="J43" i="18" s="1"/>
  <c r="K34" i="21"/>
  <c r="J42" i="18"/>
  <c r="K42" i="18"/>
  <c r="K10" i="18"/>
  <c r="J50" i="21" l="1"/>
  <c r="J49" i="21"/>
  <c r="K43" i="18"/>
  <c r="K44" i="18" s="1"/>
  <c r="J46" i="18"/>
  <c r="K49" i="21"/>
  <c r="J45" i="18"/>
  <c r="J44" i="18"/>
  <c r="J48" i="18" s="1"/>
  <c r="K50" i="21"/>
  <c r="J50" i="18" l="1"/>
  <c r="J56" i="18"/>
  <c r="J67" i="18" s="1"/>
  <c r="K46" i="18"/>
  <c r="K45" i="18"/>
  <c r="K48" i="18"/>
  <c r="J49" i="18"/>
  <c r="K50" i="18" l="1"/>
  <c r="K56" i="18"/>
  <c r="K67" i="18" s="1"/>
  <c r="K49" i="18"/>
</calcChain>
</file>

<file path=xl/sharedStrings.xml><?xml version="1.0" encoding="utf-8"?>
<sst xmlns="http://schemas.openxmlformats.org/spreadsheetml/2006/main" count="395" uniqueCount="343">
  <si>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</si>
  <si>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</si>
  <si>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</si>
  <si>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</si>
  <si>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</si>
  <si>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</si>
  <si>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</si>
  <si>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</si>
  <si>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</si>
  <si>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</si>
  <si>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</si>
  <si>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</si>
  <si>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</si>
  <si>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</si>
  <si>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</si>
  <si>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</si>
  <si>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</si>
  <si>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</si>
  <si>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</si>
  <si>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</si>
  <si>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</si>
  <si>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</si>
  <si>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</si>
  <si>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</si>
  <si>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</si>
  <si>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</si>
  <si>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</si>
  <si>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</si>
  <si>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</si>
  <si>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</si>
  <si>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</si>
  <si>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</si>
  <si>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</si>
  <si>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</si>
  <si>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</si>
  <si>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</si>
  <si>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</si>
  <si>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</si>
  <si>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</si>
  <si>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</si>
  <si>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</si>
  <si>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</si>
  <si>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</si>
  <si>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</si>
  <si>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</si>
  <si>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</si>
  <si>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</si>
  <si>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</si>
  <si>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</si>
  <si>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</si>
  <si>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</si>
  <si>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</si>
  <si>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</si>
  <si>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</si>
  <si>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</si>
  <si>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</si>
  <si>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</si>
  <si>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</si>
  <si>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</si>
  <si>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</si>
  <si>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</si>
  <si>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</si>
  <si>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</si>
  <si>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</si>
  <si>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</si>
  <si>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</si>
  <si>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</si>
  <si>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</si>
  <si>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</si>
  <si>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</si>
  <si>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</si>
  <si>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</si>
  <si>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</si>
  <si>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</si>
  <si>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</si>
  <si>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</si>
  <si>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</si>
  <si>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</si>
  <si>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</si>
  <si>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</si>
  <si>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</si>
  <si>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</si>
  <si>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</si>
  <si>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</si>
  <si>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</si>
  <si>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</si>
  <si>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</si>
  <si>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</si>
  <si>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</si>
  <si>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</si>
  <si>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</si>
  <si>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</si>
  <si>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</si>
  <si>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</si>
  <si>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</si>
  <si>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</si>
  <si>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</si>
  <si>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</si>
  <si>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</si>
  <si>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</si>
  <si>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</si>
  <si>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</si>
  <si>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</si>
  <si>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</si>
  <si>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</si>
  <si>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</si>
  <si>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</si>
  <si>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</si>
  <si>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</si>
  <si>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</si>
  <si>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</si>
  <si>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</si>
  <si>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</si>
  <si>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</si>
  <si>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</si>
  <si>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</si>
  <si>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</si>
  <si>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</si>
  <si>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</si>
  <si>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</si>
  <si>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</si>
  <si>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</si>
  <si>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</si>
  <si>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</si>
  <si>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</si>
  <si>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</si>
  <si>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</si>
  <si>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</si>
  <si>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</si>
  <si>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</si>
  <si>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</si>
  <si>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</si>
  <si>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</si>
  <si>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</si>
  <si>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</si>
  <si>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</si>
  <si>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</si>
  <si>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</si>
  <si>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</si>
  <si>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</si>
  <si>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</si>
  <si>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</si>
  <si>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</si>
  <si>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</si>
  <si>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</si>
  <si>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</si>
  <si>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</si>
  <si>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</si>
  <si>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</si>
  <si>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</si>
  <si>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</si>
  <si>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</si>
  <si>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</si>
  <si>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</si>
  <si>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</si>
  <si>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</si>
  <si>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</si>
  <si>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</si>
  <si>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</si>
  <si>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</si>
  <si>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</si>
  <si>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</si>
  <si>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</si>
  <si>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</si>
  <si>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</si>
  <si>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</si>
  <si>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</si>
  <si>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</si>
  <si>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</si>
  <si>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</si>
  <si>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</si>
  <si>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</si>
  <si>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</si>
  <si>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</si>
  <si>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</si>
  <si>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</si>
  <si>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</si>
  <si>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</si>
  <si>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</si>
  <si>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</si>
  <si>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</si>
  <si>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</si>
  <si>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</si>
  <si>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</si>
  <si>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</si>
  <si>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</si>
  <si>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</si>
  <si>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</si>
  <si>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</si>
  <si>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</si>
  <si>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</si>
  <si>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</si>
  <si>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</si>
  <si>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</si>
  <si>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</si>
  <si>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</si>
  <si>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</si>
  <si>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</si>
  <si>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</si>
  <si>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</si>
  <si>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</si>
  <si>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</si>
  <si>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</si>
  <si>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</si>
  <si>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</si>
  <si>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</si>
  <si>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</si>
  <si>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</si>
  <si>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</si>
  <si>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</si>
  <si>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</si>
  <si>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</si>
  <si>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</si>
  <si>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</si>
  <si>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</si>
  <si>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</si>
  <si>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</si>
  <si>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</si>
  <si>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</si>
  <si>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</si>
  <si>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</si>
  <si>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</si>
  <si>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</si>
  <si>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</si>
  <si>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</si>
  <si>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</si>
  <si>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</si>
  <si>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</si>
  <si>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</si>
  <si>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</si>
  <si>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</si>
  <si>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</si>
  <si>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</si>
  <si>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</si>
  <si>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</si>
  <si>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</si>
  <si>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</si>
  <si>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</si>
  <si>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</si>
  <si>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</si>
  <si>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</si>
  <si>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</si>
  <si>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</si>
  <si>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</si>
  <si>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</si>
  <si>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</si>
  <si>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</si>
  <si>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</si>
  <si>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</si>
  <si>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</si>
  <si>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</si>
  <si>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</si>
  <si>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</si>
  <si>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</si>
  <si>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</si>
  <si>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</si>
  <si>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</si>
  <si>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</si>
  <si>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</si>
  <si>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</si>
  <si>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</si>
  <si>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</si>
  <si>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</si>
  <si>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</si>
  <si>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</si>
  <si>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</si>
  <si>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</si>
  <si>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</si>
  <si>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</si>
  <si>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</si>
  <si>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</si>
  <si>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</si>
  <si>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</si>
  <si>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</si>
  <si>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</si>
  <si>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</si>
  <si>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</si>
  <si>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</si>
  <si>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</si>
  <si>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</si>
  <si>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</si>
  <si>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</si>
  <si>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</si>
  <si>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</si>
  <si>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</si>
  <si>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</si>
  <si>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</si>
  <si>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</si>
  <si>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</si>
  <si>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</si>
  <si>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</si>
  <si>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</si>
  <si>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</si>
  <si>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</si>
  <si>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</si>
  <si>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</si>
  <si>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</si>
  <si>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</si>
  <si>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</si>
  <si>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</si>
  <si>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</si>
  <si>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</si>
  <si>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</si>
  <si>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</si>
  <si>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</si>
  <si>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</si>
  <si>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</si>
  <si>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</si>
  <si>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</si>
  <si>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</si>
  <si>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1039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</si>
  <si>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</si>
  <si>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</si>
  <si>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</si>
  <si>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>Mršić Zvonimir</t>
  </si>
  <si>
    <t xml:space="preserve">     1. Kamate, tečajne razlike, dividende i slični prihodi iz odnosa s povezanim poduzetnicima</t>
  </si>
  <si>
    <t xml:space="preserve">     2. Kamate, tečajne razlike, dividende, slični prihodi iz odnosa s nepovezanim poduzetnicima      i drugim osobama</t>
  </si>
  <si>
    <t xml:space="preserve">    2. Kamate, tečajne razlike i drugi rashodi iz odnosa s nepovezanim poduzetnicima                          i drugim osobama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</si>
  <si>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</si>
  <si>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</si>
  <si>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</si>
  <si>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</si>
  <si>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</si>
  <si>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</si>
  <si>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</si>
  <si>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</si>
  <si>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</si>
  <si>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</si>
  <si>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</si>
  <si>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Prethodno razdoblje</t>
  </si>
  <si>
    <t>Tekuće razdoblje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</si>
  <si>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</si>
  <si>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 xml:space="preserve">podravka@podravka.hr </t>
  </si>
  <si>
    <t xml:space="preserve">www.podravka.com </t>
  </si>
  <si>
    <t>NE</t>
  </si>
  <si>
    <t>stanje na dan 31.12.2015.</t>
  </si>
  <si>
    <t>Društvo je u 2015. godini usvojilo izmjene MRS-a 19 Primanja zaposlenih te sukladno odredbama standarda aktuarske dobitke/gubitke po osnovi otpremnina iskazuje u ostaloj sveobuhvatnoj dobiti.</t>
  </si>
  <si>
    <t>3422</t>
  </si>
  <si>
    <t>Laljek Senka</t>
  </si>
  <si>
    <t>048 653 203</t>
  </si>
  <si>
    <t>senka.laljek@podravka.hr</t>
  </si>
  <si>
    <t>u razdoblju 1.1.2015. do 31.12.2015.</t>
  </si>
  <si>
    <t>za razdoblje od 1.1.2015. do 31.12.2015.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</si>
</sst>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297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/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19" fillId="0" borderId="0" xfId="3" applyFont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protection hidden="1"/>
    </xf>
    <xf numFmtId="0" fontId="15" fillId="0" borderId="0" xfId="3" applyAlignment="1"/>
    <xf numFmtId="0" fontId="19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3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25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24" fillId="0" borderId="0" xfId="0" applyFont="1"/>
    <xf numFmtId="3" fontId="24" fillId="0" borderId="0" xfId="0" applyNumberFormat="1" applyFont="1"/>
    <xf numFmtId="3" fontId="3" fillId="0" borderId="0" xfId="0" applyNumberFormat="1" applyFont="1"/>
    <xf numFmtId="0" fontId="24" fillId="0" borderId="0" xfId="0" applyFont="1" applyFill="1" applyBorder="1" applyAlignment="1">
      <alignment vertical="center"/>
    </xf>
    <xf numFmtId="3" fontId="25" fillId="0" borderId="0" xfId="0" applyNumberFormat="1" applyFont="1"/>
    <xf numFmtId="0" fontId="25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2" borderId="7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12" fillId="0" borderId="0" xfId="6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5" fillId="0" borderId="40" xfId="0" applyNumberFormat="1" applyFont="1" applyFill="1" applyBorder="1" applyAlignment="1">
      <alignment horizontal="center" vertical="center"/>
    </xf>
    <xf numFmtId="3" fontId="3" fillId="0" borderId="4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ill="1"/>
    <xf numFmtId="0" fontId="25" fillId="0" borderId="0" xfId="0" applyFont="1" applyFill="1"/>
    <xf numFmtId="0" fontId="2" fillId="0" borderId="16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>
      <alignment horizontal="left" vertical="center"/>
    </xf>
    <xf numFmtId="0" fontId="8" fillId="0" borderId="20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2" borderId="19" xfId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16" fillId="0" borderId="0" xfId="3" applyFont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2" fillId="7" borderId="31" xfId="0" applyFont="1" applyFill="1" applyBorder="1" applyAlignment="1">
      <alignment vertical="center"/>
    </xf>
    <xf numFmtId="0" fontId="12" fillId="7" borderId="26" xfId="0" applyFont="1" applyFill="1" applyBorder="1" applyAlignment="1">
      <alignment vertical="center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0" fillId="6" borderId="25" xfId="0" applyFont="1" applyFill="1" applyBorder="1" applyAlignment="1">
      <alignment vertical="center" wrapText="1"/>
    </xf>
    <xf numFmtId="0" fontId="20" fillId="6" borderId="26" xfId="0" applyFont="1" applyFill="1" applyBorder="1" applyAlignment="1">
      <alignment vertical="center" wrapText="1"/>
    </xf>
    <xf numFmtId="0" fontId="20" fillId="0" borderId="22" xfId="0" applyFont="1" applyBorder="1"/>
    <xf numFmtId="0" fontId="20" fillId="0" borderId="23" xfId="0" applyFont="1" applyBorder="1"/>
    <xf numFmtId="0" fontId="20" fillId="0" borderId="32" xfId="0" applyFont="1" applyBorder="1"/>
    <xf numFmtId="0" fontId="20" fillId="0" borderId="33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dravka.com/" TargetMode="External"/><Relationship Id="rId2" Type="http://schemas.openxmlformats.org/officeDocument/2006/relationships/hyperlink" Target="mailto:podravka@podravka.hr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Normal="100" zoomScaleSheetLayoutView="70" workbookViewId="0">
      <selection activeCell="A38" sqref="A38:D38"/>
    </sheetView>
  </sheetViews>
  <sheetFormatPr defaultRowHeight="12.75" x14ac:dyDescent="0.2"/>
  <cols>
    <col min="1" max="1" width="9.140625" style="19"/>
    <col min="2" max="2" width="25.140625" style="19" customWidth="1"/>
    <col min="3" max="3" width="9.5703125" style="19" customWidth="1"/>
    <col min="4" max="4" width="9.42578125" style="19" customWidth="1"/>
    <col min="5" max="5" width="12.28515625" style="19" customWidth="1"/>
    <col min="6" max="6" width="8.42578125" style="19" customWidth="1"/>
    <col min="7" max="7" width="15.28515625" style="19" customWidth="1"/>
    <col min="8" max="8" width="14.140625" style="19" customWidth="1"/>
    <col min="9" max="9" width="14.42578125" style="19" customWidth="1"/>
    <col min="10" max="16384" width="9.140625" style="19"/>
  </cols>
  <sheetData>
    <row r="1" spans="1:12" ht="15.75" x14ac:dyDescent="0.25">
      <c r="A1" s="178" t="s">
        <v>242</v>
      </c>
      <c r="B1" s="178"/>
      <c r="C1" s="17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44" t="s">
        <v>243</v>
      </c>
      <c r="B2" s="144"/>
      <c r="C2" s="144"/>
      <c r="D2" s="145"/>
      <c r="E2" s="88">
        <v>42005</v>
      </c>
      <c r="F2" s="89"/>
      <c r="G2" s="90" t="s">
        <v>244</v>
      </c>
      <c r="H2" s="88">
        <v>42369</v>
      </c>
      <c r="I2" s="91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">
      <c r="A4" s="146" t="s">
        <v>245</v>
      </c>
      <c r="B4" s="146"/>
      <c r="C4" s="146"/>
      <c r="D4" s="146"/>
      <c r="E4" s="146"/>
      <c r="F4" s="146"/>
      <c r="G4" s="146"/>
      <c r="H4" s="146"/>
      <c r="I4" s="146"/>
      <c r="J4" s="18"/>
      <c r="K4" s="18"/>
      <c r="L4" s="18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">
      <c r="A6" s="134" t="s">
        <v>246</v>
      </c>
      <c r="B6" s="135"/>
      <c r="C6" s="142" t="s">
        <v>303</v>
      </c>
      <c r="D6" s="143"/>
      <c r="E6" s="147"/>
      <c r="F6" s="147"/>
      <c r="G6" s="147"/>
      <c r="H6" s="147"/>
      <c r="I6" s="31"/>
      <c r="J6" s="18"/>
      <c r="K6" s="18"/>
      <c r="L6" s="18"/>
    </row>
    <row r="7" spans="1:12" x14ac:dyDescent="0.2">
      <c r="A7" s="32"/>
      <c r="B7" s="32"/>
      <c r="C7" s="23"/>
      <c r="D7" s="23"/>
      <c r="E7" s="147"/>
      <c r="F7" s="147"/>
      <c r="G7" s="147"/>
      <c r="H7" s="147"/>
      <c r="I7" s="31"/>
      <c r="J7" s="18"/>
      <c r="K7" s="18"/>
      <c r="L7" s="18"/>
    </row>
    <row r="8" spans="1:12" x14ac:dyDescent="0.2">
      <c r="A8" s="148" t="s">
        <v>247</v>
      </c>
      <c r="B8" s="149"/>
      <c r="C8" s="142" t="s">
        <v>304</v>
      </c>
      <c r="D8" s="143"/>
      <c r="E8" s="147"/>
      <c r="F8" s="147"/>
      <c r="G8" s="147"/>
      <c r="H8" s="147"/>
      <c r="I8" s="24"/>
      <c r="J8" s="18"/>
      <c r="K8" s="18"/>
      <c r="L8" s="18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83"/>
      <c r="K9" s="18"/>
      <c r="L9" s="18"/>
    </row>
    <row r="10" spans="1:12" x14ac:dyDescent="0.2">
      <c r="A10" s="139" t="s">
        <v>248</v>
      </c>
      <c r="B10" s="140"/>
      <c r="C10" s="142" t="s">
        <v>305</v>
      </c>
      <c r="D10" s="143"/>
      <c r="E10" s="23"/>
      <c r="F10" s="23"/>
      <c r="G10" s="23"/>
      <c r="H10" s="23"/>
      <c r="I10" s="23"/>
      <c r="J10" s="18"/>
      <c r="K10" s="18"/>
      <c r="L10" s="18"/>
    </row>
    <row r="11" spans="1:12" x14ac:dyDescent="0.2">
      <c r="A11" s="141"/>
      <c r="B11" s="141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">
      <c r="A12" s="134" t="s">
        <v>249</v>
      </c>
      <c r="B12" s="135"/>
      <c r="C12" s="136" t="s">
        <v>306</v>
      </c>
      <c r="D12" s="137"/>
      <c r="E12" s="137"/>
      <c r="F12" s="137"/>
      <c r="G12" s="137"/>
      <c r="H12" s="137"/>
      <c r="I12" s="138"/>
      <c r="J12" s="18"/>
      <c r="K12" s="18"/>
      <c r="L12" s="18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83"/>
      <c r="K13" s="18"/>
      <c r="L13" s="18"/>
    </row>
    <row r="14" spans="1:12" x14ac:dyDescent="0.2">
      <c r="A14" s="134" t="s">
        <v>250</v>
      </c>
      <c r="B14" s="135"/>
      <c r="C14" s="150">
        <v>48000</v>
      </c>
      <c r="D14" s="151"/>
      <c r="E14" s="23"/>
      <c r="F14" s="136" t="s">
        <v>307</v>
      </c>
      <c r="G14" s="137"/>
      <c r="H14" s="137"/>
      <c r="I14" s="138"/>
      <c r="J14" s="83"/>
      <c r="K14" s="18"/>
      <c r="L14" s="18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83"/>
      <c r="K15" s="18"/>
      <c r="L15" s="18"/>
    </row>
    <row r="16" spans="1:12" x14ac:dyDescent="0.2">
      <c r="A16" s="134" t="s">
        <v>251</v>
      </c>
      <c r="B16" s="135"/>
      <c r="C16" s="136" t="s">
        <v>308</v>
      </c>
      <c r="D16" s="137"/>
      <c r="E16" s="137"/>
      <c r="F16" s="137"/>
      <c r="G16" s="137"/>
      <c r="H16" s="137"/>
      <c r="I16" s="138"/>
      <c r="J16" s="18"/>
      <c r="K16" s="18"/>
      <c r="L16" s="18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">
      <c r="A18" s="134" t="s">
        <v>252</v>
      </c>
      <c r="B18" s="135"/>
      <c r="C18" s="152" t="s">
        <v>332</v>
      </c>
      <c r="D18" s="153"/>
      <c r="E18" s="153"/>
      <c r="F18" s="153"/>
      <c r="G18" s="153"/>
      <c r="H18" s="153"/>
      <c r="I18" s="154"/>
      <c r="J18" s="18"/>
      <c r="K18" s="18"/>
      <c r="L18" s="18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">
      <c r="A20" s="134" t="s">
        <v>253</v>
      </c>
      <c r="B20" s="135"/>
      <c r="C20" s="152" t="s">
        <v>333</v>
      </c>
      <c r="D20" s="153"/>
      <c r="E20" s="153"/>
      <c r="F20" s="153"/>
      <c r="G20" s="153"/>
      <c r="H20" s="153"/>
      <c r="I20" s="154"/>
      <c r="J20" s="18"/>
      <c r="K20" s="18"/>
      <c r="L20" s="18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83"/>
      <c r="K21" s="18"/>
      <c r="L21" s="18"/>
    </row>
    <row r="22" spans="1:12" x14ac:dyDescent="0.2">
      <c r="A22" s="134" t="s">
        <v>254</v>
      </c>
      <c r="B22" s="135"/>
      <c r="C22" s="36">
        <v>201</v>
      </c>
      <c r="D22" s="136" t="s">
        <v>307</v>
      </c>
      <c r="E22" s="158"/>
      <c r="F22" s="159"/>
      <c r="G22" s="160"/>
      <c r="H22" s="161"/>
      <c r="I22" s="38"/>
      <c r="J22" s="18"/>
      <c r="K22" s="18"/>
      <c r="L22" s="18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3"/>
      <c r="L23" s="18"/>
    </row>
    <row r="24" spans="1:12" x14ac:dyDescent="0.2">
      <c r="A24" s="134" t="s">
        <v>255</v>
      </c>
      <c r="B24" s="135"/>
      <c r="C24" s="36">
        <v>6</v>
      </c>
      <c r="D24" s="136" t="s">
        <v>309</v>
      </c>
      <c r="E24" s="158"/>
      <c r="F24" s="158"/>
      <c r="G24" s="159"/>
      <c r="H24" s="30" t="s">
        <v>256</v>
      </c>
      <c r="I24" s="43" t="s">
        <v>337</v>
      </c>
      <c r="J24" s="18"/>
      <c r="K24" s="83"/>
      <c r="L24" s="18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257</v>
      </c>
      <c r="I25" s="35"/>
      <c r="J25" s="83"/>
      <c r="K25" s="18"/>
      <c r="L25" s="18"/>
    </row>
    <row r="26" spans="1:12" x14ac:dyDescent="0.2">
      <c r="A26" s="134" t="s">
        <v>258</v>
      </c>
      <c r="B26" s="135"/>
      <c r="C26" s="40" t="s">
        <v>334</v>
      </c>
      <c r="D26" s="41"/>
      <c r="E26" s="18"/>
      <c r="F26" s="42"/>
      <c r="G26" s="134" t="s">
        <v>259</v>
      </c>
      <c r="H26" s="135"/>
      <c r="I26" s="43" t="s">
        <v>310</v>
      </c>
      <c r="J26" s="83"/>
      <c r="K26" s="83"/>
      <c r="L26" s="18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8"/>
      <c r="K27" s="18"/>
      <c r="L27" s="18"/>
    </row>
    <row r="28" spans="1:12" x14ac:dyDescent="0.2">
      <c r="A28" s="162" t="s">
        <v>260</v>
      </c>
      <c r="B28" s="163"/>
      <c r="C28" s="164"/>
      <c r="D28" s="164"/>
      <c r="E28" s="165" t="s">
        <v>261</v>
      </c>
      <c r="F28" s="166"/>
      <c r="G28" s="166"/>
      <c r="H28" s="167" t="s">
        <v>262</v>
      </c>
      <c r="I28" s="167"/>
      <c r="J28" s="18"/>
      <c r="K28" s="18"/>
      <c r="L28" s="18"/>
    </row>
    <row r="29" spans="1:12" x14ac:dyDescent="0.2">
      <c r="A29" s="18"/>
      <c r="B29" s="18"/>
      <c r="C29" s="18"/>
      <c r="D29" s="29"/>
      <c r="E29" s="23"/>
      <c r="F29" s="23"/>
      <c r="G29" s="23"/>
      <c r="H29" s="45"/>
      <c r="I29" s="44"/>
      <c r="J29" s="18"/>
      <c r="K29" s="18"/>
      <c r="L29" s="18"/>
    </row>
    <row r="30" spans="1:12" x14ac:dyDescent="0.2">
      <c r="A30" s="155"/>
      <c r="B30" s="156"/>
      <c r="C30" s="156"/>
      <c r="D30" s="157"/>
      <c r="E30" s="155"/>
      <c r="F30" s="168"/>
      <c r="G30" s="169"/>
      <c r="H30" s="142"/>
      <c r="I30" s="170"/>
      <c r="J30" s="18"/>
      <c r="K30" s="83"/>
      <c r="L30" s="18"/>
    </row>
    <row r="31" spans="1:12" x14ac:dyDescent="0.2">
      <c r="A31" s="37"/>
      <c r="B31" s="37"/>
      <c r="C31" s="35"/>
      <c r="D31" s="171"/>
      <c r="E31" s="171"/>
      <c r="F31" s="171"/>
      <c r="G31" s="172"/>
      <c r="H31" s="23"/>
      <c r="I31" s="48"/>
      <c r="J31" s="18"/>
      <c r="K31" s="18"/>
      <c r="L31" s="18"/>
    </row>
    <row r="32" spans="1:12" x14ac:dyDescent="0.2">
      <c r="A32" s="155"/>
      <c r="B32" s="156"/>
      <c r="C32" s="156"/>
      <c r="D32" s="157"/>
      <c r="E32" s="155"/>
      <c r="F32" s="156"/>
      <c r="G32" s="156"/>
      <c r="H32" s="142"/>
      <c r="I32" s="143"/>
      <c r="J32" s="18"/>
      <c r="K32" s="84"/>
      <c r="L32" s="18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8"/>
      <c r="K33" s="84"/>
      <c r="L33" s="18"/>
    </row>
    <row r="34" spans="1:12" x14ac:dyDescent="0.2">
      <c r="A34" s="155"/>
      <c r="B34" s="156"/>
      <c r="C34" s="156"/>
      <c r="D34" s="157"/>
      <c r="E34" s="155"/>
      <c r="F34" s="156"/>
      <c r="G34" s="156"/>
      <c r="H34" s="142"/>
      <c r="I34" s="143"/>
      <c r="J34" s="18"/>
      <c r="K34" s="18"/>
      <c r="L34" s="18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8"/>
      <c r="K35" s="18"/>
      <c r="L35" s="18"/>
    </row>
    <row r="36" spans="1:12" x14ac:dyDescent="0.2">
      <c r="A36" s="155"/>
      <c r="B36" s="156"/>
      <c r="C36" s="156"/>
      <c r="D36" s="157"/>
      <c r="E36" s="155"/>
      <c r="F36" s="156"/>
      <c r="G36" s="156"/>
      <c r="H36" s="142"/>
      <c r="I36" s="143"/>
      <c r="J36" s="18"/>
      <c r="K36" s="18"/>
      <c r="L36" s="18"/>
    </row>
    <row r="37" spans="1:12" x14ac:dyDescent="0.2">
      <c r="A37" s="50"/>
      <c r="B37" s="50"/>
      <c r="C37" s="179"/>
      <c r="D37" s="180"/>
      <c r="E37" s="23"/>
      <c r="F37" s="179"/>
      <c r="G37" s="180"/>
      <c r="H37" s="23"/>
      <c r="I37" s="23"/>
      <c r="J37" s="18"/>
      <c r="K37" s="18"/>
      <c r="L37" s="18"/>
    </row>
    <row r="38" spans="1:12" x14ac:dyDescent="0.2">
      <c r="A38" s="155"/>
      <c r="B38" s="156"/>
      <c r="C38" s="156"/>
      <c r="D38" s="157"/>
      <c r="E38" s="155"/>
      <c r="F38" s="156"/>
      <c r="G38" s="156"/>
      <c r="H38" s="142"/>
      <c r="I38" s="143"/>
      <c r="J38" s="18"/>
      <c r="K38" s="18"/>
      <c r="L38" s="18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8"/>
      <c r="K39" s="18"/>
      <c r="L39" s="18"/>
    </row>
    <row r="40" spans="1:12" x14ac:dyDescent="0.2">
      <c r="A40" s="155"/>
      <c r="B40" s="168"/>
      <c r="C40" s="168"/>
      <c r="D40" s="169"/>
      <c r="E40" s="155"/>
      <c r="F40" s="156"/>
      <c r="G40" s="156"/>
      <c r="H40" s="142"/>
      <c r="I40" s="143"/>
      <c r="J40" s="83"/>
      <c r="K40" s="18"/>
      <c r="L40" s="18"/>
    </row>
    <row r="41" spans="1:12" x14ac:dyDescent="0.2">
      <c r="A41" s="92"/>
      <c r="B41" s="93"/>
      <c r="C41" s="93"/>
      <c r="D41" s="93"/>
      <c r="E41" s="92"/>
      <c r="F41" s="93"/>
      <c r="G41" s="93"/>
      <c r="H41" s="94"/>
      <c r="I41" s="95"/>
      <c r="J41" s="83"/>
      <c r="K41" s="18"/>
      <c r="L41" s="18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83"/>
      <c r="K42" s="18"/>
      <c r="L42" s="18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8"/>
      <c r="K43" s="18"/>
      <c r="L43" s="18"/>
    </row>
    <row r="44" spans="1:12" x14ac:dyDescent="0.2">
      <c r="A44" s="173" t="s">
        <v>263</v>
      </c>
      <c r="B44" s="174"/>
      <c r="C44" s="142"/>
      <c r="D44" s="143"/>
      <c r="E44" s="24"/>
      <c r="F44" s="136"/>
      <c r="G44" s="156"/>
      <c r="H44" s="156"/>
      <c r="I44" s="157"/>
      <c r="J44" s="18"/>
      <c r="K44" s="18"/>
      <c r="L44" s="18"/>
    </row>
    <row r="45" spans="1:12" x14ac:dyDescent="0.2">
      <c r="A45" s="50"/>
      <c r="B45" s="50"/>
      <c r="C45" s="179"/>
      <c r="D45" s="180"/>
      <c r="E45" s="23"/>
      <c r="F45" s="179"/>
      <c r="G45" s="181"/>
      <c r="H45" s="54"/>
      <c r="I45" s="54"/>
      <c r="J45" s="18"/>
      <c r="K45" s="18"/>
      <c r="L45" s="18"/>
    </row>
    <row r="46" spans="1:12" x14ac:dyDescent="0.2">
      <c r="A46" s="173" t="s">
        <v>264</v>
      </c>
      <c r="B46" s="174"/>
      <c r="C46" s="136" t="s">
        <v>338</v>
      </c>
      <c r="D46" s="182"/>
      <c r="E46" s="182"/>
      <c r="F46" s="182"/>
      <c r="G46" s="182"/>
      <c r="H46" s="182"/>
      <c r="I46" s="182"/>
      <c r="J46" s="18"/>
      <c r="K46" s="18"/>
      <c r="L46" s="18"/>
    </row>
    <row r="47" spans="1:12" x14ac:dyDescent="0.2">
      <c r="A47" s="32"/>
      <c r="B47" s="32"/>
      <c r="C47" s="55" t="s">
        <v>265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">
      <c r="A48" s="173" t="s">
        <v>266</v>
      </c>
      <c r="B48" s="174"/>
      <c r="C48" s="175" t="s">
        <v>339</v>
      </c>
      <c r="D48" s="176"/>
      <c r="E48" s="177"/>
      <c r="F48" s="24"/>
      <c r="G48" s="30" t="s">
        <v>267</v>
      </c>
      <c r="H48" s="175" t="s">
        <v>321</v>
      </c>
      <c r="I48" s="177"/>
      <c r="J48" s="83"/>
      <c r="K48" s="18"/>
      <c r="L48" s="18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8"/>
      <c r="K49" s="83"/>
      <c r="L49" s="18"/>
    </row>
    <row r="50" spans="1:12" x14ac:dyDescent="0.2">
      <c r="A50" s="173" t="s">
        <v>252</v>
      </c>
      <c r="B50" s="174"/>
      <c r="C50" s="185" t="s">
        <v>340</v>
      </c>
      <c r="D50" s="176"/>
      <c r="E50" s="176"/>
      <c r="F50" s="176"/>
      <c r="G50" s="176"/>
      <c r="H50" s="176"/>
      <c r="I50" s="177"/>
      <c r="J50" s="18"/>
      <c r="K50" s="18"/>
      <c r="L50" s="18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">
      <c r="A52" s="134" t="s">
        <v>268</v>
      </c>
      <c r="B52" s="135"/>
      <c r="C52" s="175" t="s">
        <v>314</v>
      </c>
      <c r="D52" s="176"/>
      <c r="E52" s="176"/>
      <c r="F52" s="176"/>
      <c r="G52" s="176"/>
      <c r="H52" s="176"/>
      <c r="I52" s="138"/>
      <c r="J52" s="18"/>
      <c r="K52" s="83"/>
      <c r="L52" s="18"/>
    </row>
    <row r="53" spans="1:12" x14ac:dyDescent="0.2">
      <c r="A53" s="56"/>
      <c r="B53" s="56"/>
      <c r="C53" s="188" t="s">
        <v>269</v>
      </c>
      <c r="D53" s="188"/>
      <c r="E53" s="188"/>
      <c r="F53" s="188"/>
      <c r="G53" s="188"/>
      <c r="H53" s="188"/>
      <c r="I53" s="58"/>
      <c r="J53" s="18"/>
      <c r="K53" s="18"/>
      <c r="L53" s="18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8"/>
      <c r="K54" s="18"/>
      <c r="L54" s="18"/>
    </row>
    <row r="55" spans="1:12" x14ac:dyDescent="0.2">
      <c r="A55" s="56"/>
      <c r="B55" s="186" t="s">
        <v>270</v>
      </c>
      <c r="C55" s="187"/>
      <c r="D55" s="187"/>
      <c r="E55" s="187"/>
      <c r="F55" s="75"/>
      <c r="G55" s="75"/>
      <c r="H55" s="76"/>
      <c r="I55" s="76"/>
      <c r="J55" s="18"/>
      <c r="K55" s="83"/>
      <c r="L55" s="18"/>
    </row>
    <row r="56" spans="1:12" x14ac:dyDescent="0.2">
      <c r="A56" s="56"/>
      <c r="B56" s="77" t="s">
        <v>313</v>
      </c>
      <c r="C56" s="78"/>
      <c r="D56" s="78"/>
      <c r="E56" s="78"/>
      <c r="F56" s="78"/>
      <c r="G56" s="78"/>
      <c r="H56" s="192" t="s">
        <v>298</v>
      </c>
      <c r="I56" s="192"/>
      <c r="J56" s="18"/>
      <c r="K56" s="83"/>
      <c r="L56" s="18"/>
    </row>
    <row r="57" spans="1:12" x14ac:dyDescent="0.2">
      <c r="A57" s="56"/>
      <c r="B57" s="77" t="s">
        <v>299</v>
      </c>
      <c r="C57" s="78"/>
      <c r="D57" s="78"/>
      <c r="E57" s="78"/>
      <c r="F57" s="78"/>
      <c r="G57" s="78"/>
      <c r="H57" s="192"/>
      <c r="I57" s="192"/>
      <c r="J57" s="18"/>
      <c r="K57" s="18"/>
      <c r="L57" s="18"/>
    </row>
    <row r="58" spans="1:12" x14ac:dyDescent="0.2">
      <c r="A58" s="56"/>
      <c r="B58" s="77" t="s">
        <v>300</v>
      </c>
      <c r="C58" s="78"/>
      <c r="D58" s="78"/>
      <c r="E58" s="78"/>
      <c r="F58" s="78"/>
      <c r="G58" s="78"/>
      <c r="H58" s="192"/>
      <c r="I58" s="192"/>
      <c r="J58" s="83"/>
      <c r="K58" s="84"/>
      <c r="L58" s="18"/>
    </row>
    <row r="59" spans="1:12" x14ac:dyDescent="0.2">
      <c r="A59" s="56"/>
      <c r="B59" s="77" t="s">
        <v>301</v>
      </c>
      <c r="C59" s="79"/>
      <c r="D59" s="79"/>
      <c r="E59" s="79"/>
      <c r="F59" s="79"/>
      <c r="G59" s="79"/>
      <c r="H59" s="192"/>
      <c r="I59" s="192"/>
      <c r="J59" s="18"/>
      <c r="K59" s="18"/>
      <c r="L59" s="18"/>
    </row>
    <row r="60" spans="1:12" x14ac:dyDescent="0.2">
      <c r="A60" s="56"/>
      <c r="B60" s="77" t="s">
        <v>302</v>
      </c>
      <c r="C60" s="79"/>
      <c r="D60" s="79"/>
      <c r="E60" s="79"/>
      <c r="F60" s="79"/>
      <c r="G60" s="79"/>
      <c r="H60" s="192"/>
      <c r="I60" s="192"/>
      <c r="J60" s="18"/>
      <c r="K60" s="18"/>
      <c r="L60" s="18"/>
    </row>
    <row r="61" spans="1:12" x14ac:dyDescent="0.2">
      <c r="A61" s="56"/>
      <c r="B61" s="56"/>
      <c r="C61" s="57"/>
      <c r="D61" s="57"/>
      <c r="E61" s="57"/>
      <c r="F61" s="57"/>
      <c r="G61" s="57"/>
      <c r="H61" s="57"/>
      <c r="I61" s="58"/>
      <c r="J61" s="18"/>
      <c r="K61" s="18"/>
      <c r="L61" s="18"/>
    </row>
    <row r="62" spans="1:12" ht="13.5" thickBot="1" x14ac:dyDescent="0.25">
      <c r="A62" s="59" t="s">
        <v>271</v>
      </c>
      <c r="B62" s="24"/>
      <c r="C62" s="24"/>
      <c r="D62" s="24"/>
      <c r="E62" s="24"/>
      <c r="F62" s="24"/>
      <c r="G62" s="60"/>
      <c r="H62" s="61"/>
      <c r="I62" s="60"/>
      <c r="J62" s="18"/>
      <c r="K62" s="84"/>
      <c r="L62" s="18"/>
    </row>
    <row r="63" spans="1:12" x14ac:dyDescent="0.2">
      <c r="A63" s="24"/>
      <c r="B63" s="24"/>
      <c r="C63" s="24"/>
      <c r="D63" s="24"/>
      <c r="E63" s="56" t="s">
        <v>272</v>
      </c>
      <c r="F63" s="18"/>
      <c r="G63" s="189" t="s">
        <v>273</v>
      </c>
      <c r="H63" s="190"/>
      <c r="I63" s="191"/>
      <c r="J63" s="18"/>
      <c r="K63" s="84"/>
      <c r="L63" s="18"/>
    </row>
    <row r="64" spans="1:12" x14ac:dyDescent="0.2">
      <c r="A64" s="62"/>
      <c r="B64" s="62"/>
      <c r="C64" s="29"/>
      <c r="D64" s="29"/>
      <c r="E64" s="29"/>
      <c r="F64" s="29"/>
      <c r="G64" s="183"/>
      <c r="H64" s="184"/>
      <c r="I64" s="29"/>
      <c r="J64" s="83"/>
      <c r="K64" s="18"/>
      <c r="L64" s="18"/>
    </row>
    <row r="70" spans="10:11" x14ac:dyDescent="0.2">
      <c r="J70" s="85"/>
      <c r="K70" s="86"/>
    </row>
    <row r="71" spans="10:11" x14ac:dyDescent="0.2">
      <c r="J71" s="85"/>
      <c r="K71" s="86"/>
    </row>
    <row r="78" spans="10:11" x14ac:dyDescent="0.2">
      <c r="K78" s="85"/>
    </row>
    <row r="88" spans="11:11" x14ac:dyDescent="0.2">
      <c r="K88" s="85"/>
    </row>
    <row r="90" spans="11:11" x14ac:dyDescent="0.2">
      <c r="K90" s="85"/>
    </row>
    <row r="110" spans="11:11" x14ac:dyDescent="0.2">
      <c r="K110" s="85"/>
    </row>
    <row r="113" spans="10:10" x14ac:dyDescent="0.2">
      <c r="J113" s="85"/>
    </row>
  </sheetData>
  <protectedRanges>
    <protectedRange sqref="E2 H2 C6:D6 C8:D8 C10:D10 C12:I12 C14:D14 F14:I14 C16:I16 C18:I18 C20:I20 C24:G24 C22:F22 C26 I26 A30:I30 A32:I32 A34:D34" name="Range1"/>
    <protectedRange sqref="I24" name="Range1_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  <hyperlink ref="C18" r:id="rId2"/>
    <hyperlink ref="C20" r:id="rId3"/>
  </hyperlinks>
  <pageMargins left="0.75" right="0.75" top="1" bottom="1" header="0.5" footer="0.5"/>
  <pageSetup paperSize="9" scale="74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showGridLines="0" topLeftCell="A82" zoomScale="112" zoomScaleNormal="112" zoomScaleSheetLayoutView="110" workbookViewId="0">
      <selection activeCell="K78" sqref="K78"/>
    </sheetView>
  </sheetViews>
  <sheetFormatPr defaultRowHeight="12.75" x14ac:dyDescent="0.2"/>
  <cols>
    <col min="5" max="6" width="9.140625" customWidth="1"/>
    <col min="7" max="7" width="6.5703125" customWidth="1"/>
    <col min="8" max="8" width="3.28515625" customWidth="1"/>
    <col min="9" max="9" width="6.140625" customWidth="1"/>
    <col min="10" max="10" width="12.42578125" style="74" customWidth="1"/>
    <col min="11" max="11" width="12.140625" style="128" customWidth="1"/>
    <col min="12" max="12" width="11" style="82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29" t="s">
        <v>147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4" ht="12.75" customHeight="1" x14ac:dyDescent="0.2">
      <c r="A2" s="230" t="s">
        <v>335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4" ht="6.75" customHeight="1" x14ac:dyDescent="0.2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4" ht="12.75" customHeight="1" x14ac:dyDescent="0.2">
      <c r="A4" s="232" t="s">
        <v>319</v>
      </c>
      <c r="B4" s="233"/>
      <c r="C4" s="233"/>
      <c r="D4" s="233"/>
      <c r="E4" s="233"/>
      <c r="F4" s="233"/>
      <c r="G4" s="233"/>
      <c r="H4" s="233"/>
      <c r="I4" s="233"/>
      <c r="J4" s="233"/>
      <c r="K4" s="234"/>
    </row>
    <row r="5" spans="1:14" ht="30.75" customHeight="1" thickBot="1" x14ac:dyDescent="0.25">
      <c r="A5" s="235" t="s">
        <v>53</v>
      </c>
      <c r="B5" s="236"/>
      <c r="C5" s="236"/>
      <c r="D5" s="236"/>
      <c r="E5" s="236"/>
      <c r="F5" s="236"/>
      <c r="G5" s="236"/>
      <c r="H5" s="237"/>
      <c r="I5" s="113" t="s">
        <v>328</v>
      </c>
      <c r="J5" s="118" t="s">
        <v>329</v>
      </c>
      <c r="K5" s="118" t="s">
        <v>330</v>
      </c>
    </row>
    <row r="6" spans="1:14" x14ac:dyDescent="0.2">
      <c r="A6" s="238">
        <v>1</v>
      </c>
      <c r="B6" s="238"/>
      <c r="C6" s="238"/>
      <c r="D6" s="238"/>
      <c r="E6" s="238"/>
      <c r="F6" s="238"/>
      <c r="G6" s="238"/>
      <c r="H6" s="238"/>
      <c r="I6" s="65">
        <v>2</v>
      </c>
      <c r="J6" s="120">
        <v>3</v>
      </c>
      <c r="K6" s="120">
        <v>4</v>
      </c>
    </row>
    <row r="7" spans="1:14" x14ac:dyDescent="0.2">
      <c r="A7" s="223" t="s">
        <v>320</v>
      </c>
      <c r="B7" s="227"/>
      <c r="C7" s="227"/>
      <c r="D7" s="227"/>
      <c r="E7" s="227"/>
      <c r="F7" s="227"/>
      <c r="G7" s="227"/>
      <c r="H7" s="227"/>
      <c r="I7" s="227"/>
      <c r="J7" s="227"/>
      <c r="K7" s="228"/>
    </row>
    <row r="8" spans="1:14" x14ac:dyDescent="0.2">
      <c r="A8" s="207" t="s">
        <v>54</v>
      </c>
      <c r="B8" s="208"/>
      <c r="C8" s="208"/>
      <c r="D8" s="208"/>
      <c r="E8" s="208"/>
      <c r="F8" s="208"/>
      <c r="G8" s="208"/>
      <c r="H8" s="226"/>
      <c r="I8" s="6">
        <v>1</v>
      </c>
      <c r="J8" s="108">
        <v>0</v>
      </c>
      <c r="K8" s="108">
        <v>0</v>
      </c>
    </row>
    <row r="9" spans="1:14" x14ac:dyDescent="0.2">
      <c r="A9" s="197" t="s">
        <v>11</v>
      </c>
      <c r="B9" s="198"/>
      <c r="C9" s="198"/>
      <c r="D9" s="198"/>
      <c r="E9" s="198"/>
      <c r="F9" s="198"/>
      <c r="G9" s="198"/>
      <c r="H9" s="199"/>
      <c r="I9" s="4">
        <v>2</v>
      </c>
      <c r="J9" s="11">
        <f>J10+J17+J27+J36+J40</f>
        <v>1316850000</v>
      </c>
      <c r="K9" s="11">
        <f>K10+K17+K27+K36+K40</f>
        <v>1894605133</v>
      </c>
      <c r="M9" s="81"/>
      <c r="N9" s="81"/>
    </row>
    <row r="10" spans="1:14" x14ac:dyDescent="0.2">
      <c r="A10" s="211" t="s">
        <v>200</v>
      </c>
      <c r="B10" s="212"/>
      <c r="C10" s="212"/>
      <c r="D10" s="212"/>
      <c r="E10" s="212"/>
      <c r="F10" s="212"/>
      <c r="G10" s="212"/>
      <c r="H10" s="213"/>
      <c r="I10" s="4">
        <v>3</v>
      </c>
      <c r="J10" s="11">
        <f>SUM(J11:J16)</f>
        <v>131249857</v>
      </c>
      <c r="K10" s="11">
        <f>SUM(K11:K16)</f>
        <v>122818399</v>
      </c>
      <c r="M10" s="81"/>
      <c r="N10" s="81"/>
    </row>
    <row r="11" spans="1:14" x14ac:dyDescent="0.2">
      <c r="A11" s="211" t="s">
        <v>105</v>
      </c>
      <c r="B11" s="212"/>
      <c r="C11" s="212"/>
      <c r="D11" s="212"/>
      <c r="E11" s="212"/>
      <c r="F11" s="212"/>
      <c r="G11" s="212"/>
      <c r="H11" s="213"/>
      <c r="I11" s="4">
        <v>4</v>
      </c>
      <c r="J11" s="12">
        <v>0</v>
      </c>
      <c r="K11" s="12">
        <v>0</v>
      </c>
      <c r="M11" s="81"/>
      <c r="N11" s="81"/>
    </row>
    <row r="12" spans="1:14" x14ac:dyDescent="0.2">
      <c r="A12" s="211" t="s">
        <v>12</v>
      </c>
      <c r="B12" s="212"/>
      <c r="C12" s="212"/>
      <c r="D12" s="212"/>
      <c r="E12" s="212"/>
      <c r="F12" s="212"/>
      <c r="G12" s="212"/>
      <c r="H12" s="213"/>
      <c r="I12" s="4">
        <v>5</v>
      </c>
      <c r="J12" s="12">
        <v>123959977</v>
      </c>
      <c r="K12" s="12">
        <v>110590711</v>
      </c>
      <c r="M12" s="81"/>
      <c r="N12" s="81"/>
    </row>
    <row r="13" spans="1:14" x14ac:dyDescent="0.2">
      <c r="A13" s="211" t="s">
        <v>106</v>
      </c>
      <c r="B13" s="212"/>
      <c r="C13" s="212"/>
      <c r="D13" s="212"/>
      <c r="E13" s="212"/>
      <c r="F13" s="212"/>
      <c r="G13" s="212"/>
      <c r="H13" s="213"/>
      <c r="I13" s="4">
        <v>6</v>
      </c>
      <c r="J13" s="12">
        <v>0</v>
      </c>
      <c r="K13" s="12">
        <v>0</v>
      </c>
      <c r="M13" s="81"/>
      <c r="N13" s="81"/>
    </row>
    <row r="14" spans="1:14" x14ac:dyDescent="0.2">
      <c r="A14" s="211" t="s">
        <v>203</v>
      </c>
      <c r="B14" s="212"/>
      <c r="C14" s="212"/>
      <c r="D14" s="212"/>
      <c r="E14" s="212"/>
      <c r="F14" s="212"/>
      <c r="G14" s="212"/>
      <c r="H14" s="213"/>
      <c r="I14" s="4">
        <v>7</v>
      </c>
      <c r="J14" s="12">
        <v>0</v>
      </c>
      <c r="K14" s="12">
        <v>0</v>
      </c>
      <c r="M14" s="81"/>
      <c r="N14" s="81"/>
    </row>
    <row r="15" spans="1:14" x14ac:dyDescent="0.2">
      <c r="A15" s="211" t="s">
        <v>204</v>
      </c>
      <c r="B15" s="212"/>
      <c r="C15" s="212"/>
      <c r="D15" s="212"/>
      <c r="E15" s="212"/>
      <c r="F15" s="212"/>
      <c r="G15" s="212"/>
      <c r="H15" s="213"/>
      <c r="I15" s="4">
        <v>8</v>
      </c>
      <c r="J15" s="12">
        <v>7289880</v>
      </c>
      <c r="K15" s="12">
        <v>12227688</v>
      </c>
      <c r="M15" s="81"/>
      <c r="N15" s="81"/>
    </row>
    <row r="16" spans="1:14" x14ac:dyDescent="0.2">
      <c r="A16" s="211" t="s">
        <v>205</v>
      </c>
      <c r="B16" s="212"/>
      <c r="C16" s="212"/>
      <c r="D16" s="212"/>
      <c r="E16" s="212"/>
      <c r="F16" s="212"/>
      <c r="G16" s="212"/>
      <c r="H16" s="213"/>
      <c r="I16" s="4">
        <v>9</v>
      </c>
      <c r="J16" s="12">
        <v>0</v>
      </c>
      <c r="K16" s="12">
        <v>0</v>
      </c>
      <c r="M16" s="81"/>
      <c r="N16" s="81"/>
    </row>
    <row r="17" spans="1:14" x14ac:dyDescent="0.2">
      <c r="A17" s="211" t="s">
        <v>201</v>
      </c>
      <c r="B17" s="212"/>
      <c r="C17" s="212"/>
      <c r="D17" s="212"/>
      <c r="E17" s="212"/>
      <c r="F17" s="212"/>
      <c r="G17" s="212"/>
      <c r="H17" s="213"/>
      <c r="I17" s="4">
        <v>10</v>
      </c>
      <c r="J17" s="11">
        <f>SUM(J18:J26)</f>
        <v>696007450</v>
      </c>
      <c r="K17" s="11">
        <f>SUM(K18:K26)</f>
        <v>829594913</v>
      </c>
      <c r="M17" s="81"/>
      <c r="N17" s="81"/>
    </row>
    <row r="18" spans="1:14" x14ac:dyDescent="0.2">
      <c r="A18" s="211" t="s">
        <v>206</v>
      </c>
      <c r="B18" s="212"/>
      <c r="C18" s="212"/>
      <c r="D18" s="212"/>
      <c r="E18" s="212"/>
      <c r="F18" s="212"/>
      <c r="G18" s="212"/>
      <c r="H18" s="213"/>
      <c r="I18" s="4">
        <v>11</v>
      </c>
      <c r="J18" s="12">
        <v>39690515</v>
      </c>
      <c r="K18" s="12">
        <v>43034502</v>
      </c>
      <c r="M18" s="81"/>
      <c r="N18" s="81"/>
    </row>
    <row r="19" spans="1:14" x14ac:dyDescent="0.2">
      <c r="A19" s="211" t="s">
        <v>241</v>
      </c>
      <c r="B19" s="212"/>
      <c r="C19" s="212"/>
      <c r="D19" s="212"/>
      <c r="E19" s="212"/>
      <c r="F19" s="212"/>
      <c r="G19" s="212"/>
      <c r="H19" s="213"/>
      <c r="I19" s="4">
        <v>12</v>
      </c>
      <c r="J19" s="12">
        <v>397566604</v>
      </c>
      <c r="K19" s="12">
        <v>445633300</v>
      </c>
      <c r="M19" s="81"/>
      <c r="N19" s="81"/>
    </row>
    <row r="20" spans="1:14" x14ac:dyDescent="0.2">
      <c r="A20" s="211" t="s">
        <v>207</v>
      </c>
      <c r="B20" s="212"/>
      <c r="C20" s="212"/>
      <c r="D20" s="212"/>
      <c r="E20" s="212"/>
      <c r="F20" s="212"/>
      <c r="G20" s="212"/>
      <c r="H20" s="213"/>
      <c r="I20" s="4">
        <v>13</v>
      </c>
      <c r="J20" s="12">
        <v>190426114</v>
      </c>
      <c r="K20" s="12">
        <v>250256948</v>
      </c>
      <c r="M20" s="81"/>
      <c r="N20" s="81"/>
    </row>
    <row r="21" spans="1:14" x14ac:dyDescent="0.2">
      <c r="A21" s="211" t="s">
        <v>23</v>
      </c>
      <c r="B21" s="212"/>
      <c r="C21" s="212"/>
      <c r="D21" s="212"/>
      <c r="E21" s="212"/>
      <c r="F21" s="212"/>
      <c r="G21" s="212"/>
      <c r="H21" s="213"/>
      <c r="I21" s="4">
        <v>14</v>
      </c>
      <c r="J21" s="12">
        <v>7710488</v>
      </c>
      <c r="K21" s="12">
        <v>10567741</v>
      </c>
      <c r="M21" s="81"/>
      <c r="N21" s="81"/>
    </row>
    <row r="22" spans="1:14" x14ac:dyDescent="0.2">
      <c r="A22" s="211" t="s">
        <v>24</v>
      </c>
      <c r="B22" s="212"/>
      <c r="C22" s="212"/>
      <c r="D22" s="212"/>
      <c r="E22" s="212"/>
      <c r="F22" s="212"/>
      <c r="G22" s="212"/>
      <c r="H22" s="213"/>
      <c r="I22" s="4">
        <v>15</v>
      </c>
      <c r="J22" s="12">
        <v>0</v>
      </c>
      <c r="K22" s="12">
        <v>0</v>
      </c>
      <c r="M22" s="81"/>
      <c r="N22" s="81"/>
    </row>
    <row r="23" spans="1:14" x14ac:dyDescent="0.2">
      <c r="A23" s="211" t="s">
        <v>65</v>
      </c>
      <c r="B23" s="212"/>
      <c r="C23" s="212"/>
      <c r="D23" s="212"/>
      <c r="E23" s="212"/>
      <c r="F23" s="212"/>
      <c r="G23" s="212"/>
      <c r="H23" s="213"/>
      <c r="I23" s="4">
        <v>16</v>
      </c>
      <c r="J23" s="103">
        <v>880766</v>
      </c>
      <c r="K23" s="12">
        <v>11571631</v>
      </c>
      <c r="M23" s="81"/>
      <c r="N23" s="81"/>
    </row>
    <row r="24" spans="1:14" x14ac:dyDescent="0.2">
      <c r="A24" s="211" t="s">
        <v>66</v>
      </c>
      <c r="B24" s="212"/>
      <c r="C24" s="212"/>
      <c r="D24" s="212"/>
      <c r="E24" s="212"/>
      <c r="F24" s="212"/>
      <c r="G24" s="212"/>
      <c r="H24" s="213"/>
      <c r="I24" s="4">
        <v>17</v>
      </c>
      <c r="J24" s="103">
        <v>58995088</v>
      </c>
      <c r="K24" s="12">
        <v>67808592</v>
      </c>
      <c r="M24" s="81"/>
      <c r="N24" s="81"/>
    </row>
    <row r="25" spans="1:14" x14ac:dyDescent="0.2">
      <c r="A25" s="211" t="s">
        <v>67</v>
      </c>
      <c r="B25" s="212"/>
      <c r="C25" s="212"/>
      <c r="D25" s="212"/>
      <c r="E25" s="212"/>
      <c r="F25" s="212"/>
      <c r="G25" s="212"/>
      <c r="H25" s="213"/>
      <c r="I25" s="4">
        <v>18</v>
      </c>
      <c r="J25" s="12">
        <v>737875</v>
      </c>
      <c r="K25" s="12">
        <v>722199</v>
      </c>
      <c r="M25" s="81"/>
      <c r="N25" s="81"/>
    </row>
    <row r="26" spans="1:14" x14ac:dyDescent="0.2">
      <c r="A26" s="211" t="s">
        <v>68</v>
      </c>
      <c r="B26" s="212"/>
      <c r="C26" s="212"/>
      <c r="D26" s="212"/>
      <c r="E26" s="212"/>
      <c r="F26" s="212"/>
      <c r="G26" s="212"/>
      <c r="H26" s="213"/>
      <c r="I26" s="4">
        <v>19</v>
      </c>
      <c r="J26" s="103">
        <v>0</v>
      </c>
      <c r="K26" s="12">
        <v>0</v>
      </c>
      <c r="M26" s="81"/>
      <c r="N26" s="81"/>
    </row>
    <row r="27" spans="1:14" x14ac:dyDescent="0.2">
      <c r="A27" s="211" t="s">
        <v>185</v>
      </c>
      <c r="B27" s="212"/>
      <c r="C27" s="212"/>
      <c r="D27" s="212"/>
      <c r="E27" s="212"/>
      <c r="F27" s="212"/>
      <c r="G27" s="212"/>
      <c r="H27" s="213"/>
      <c r="I27" s="4">
        <v>20</v>
      </c>
      <c r="J27" s="11">
        <f>SUM(J28:J35)</f>
        <v>452626748</v>
      </c>
      <c r="K27" s="11">
        <f>SUM(K28:K35)</f>
        <v>891559077</v>
      </c>
      <c r="M27" s="81"/>
      <c r="N27" s="81"/>
    </row>
    <row r="28" spans="1:14" x14ac:dyDescent="0.2">
      <c r="A28" s="211" t="s">
        <v>69</v>
      </c>
      <c r="B28" s="212"/>
      <c r="C28" s="212"/>
      <c r="D28" s="212"/>
      <c r="E28" s="212"/>
      <c r="F28" s="212"/>
      <c r="G28" s="212"/>
      <c r="H28" s="213"/>
      <c r="I28" s="4">
        <v>21</v>
      </c>
      <c r="J28" s="12">
        <v>372392313</v>
      </c>
      <c r="K28" s="12">
        <v>791517561</v>
      </c>
      <c r="M28" s="81"/>
      <c r="N28" s="81"/>
    </row>
    <row r="29" spans="1:14" x14ac:dyDescent="0.2">
      <c r="A29" s="211" t="s">
        <v>70</v>
      </c>
      <c r="B29" s="212"/>
      <c r="C29" s="212"/>
      <c r="D29" s="212"/>
      <c r="E29" s="212"/>
      <c r="F29" s="212"/>
      <c r="G29" s="212"/>
      <c r="H29" s="213"/>
      <c r="I29" s="4">
        <v>22</v>
      </c>
      <c r="J29" s="12">
        <v>73250000</v>
      </c>
      <c r="K29" s="12">
        <v>95481262</v>
      </c>
      <c r="M29" s="81"/>
      <c r="N29" s="81"/>
    </row>
    <row r="30" spans="1:14" x14ac:dyDescent="0.2">
      <c r="A30" s="211" t="s">
        <v>71</v>
      </c>
      <c r="B30" s="212"/>
      <c r="C30" s="212"/>
      <c r="D30" s="212"/>
      <c r="E30" s="212"/>
      <c r="F30" s="212"/>
      <c r="G30" s="212"/>
      <c r="H30" s="213"/>
      <c r="I30" s="4">
        <v>23</v>
      </c>
      <c r="J30" s="103">
        <v>2319795</v>
      </c>
      <c r="K30" s="12">
        <v>994100</v>
      </c>
      <c r="M30" s="81"/>
      <c r="N30" s="81"/>
    </row>
    <row r="31" spans="1:14" x14ac:dyDescent="0.2">
      <c r="A31" s="211" t="s">
        <v>76</v>
      </c>
      <c r="B31" s="212"/>
      <c r="C31" s="212"/>
      <c r="D31" s="212"/>
      <c r="E31" s="212"/>
      <c r="F31" s="212"/>
      <c r="G31" s="212"/>
      <c r="H31" s="213"/>
      <c r="I31" s="4">
        <v>24</v>
      </c>
      <c r="J31" s="12">
        <v>0</v>
      </c>
      <c r="K31" s="12">
        <v>0</v>
      </c>
      <c r="M31" s="81"/>
      <c r="N31" s="81"/>
    </row>
    <row r="32" spans="1:14" x14ac:dyDescent="0.2">
      <c r="A32" s="211" t="s">
        <v>77</v>
      </c>
      <c r="B32" s="212"/>
      <c r="C32" s="212"/>
      <c r="D32" s="212"/>
      <c r="E32" s="212"/>
      <c r="F32" s="212"/>
      <c r="G32" s="212"/>
      <c r="H32" s="213"/>
      <c r="I32" s="4">
        <v>25</v>
      </c>
      <c r="J32" s="12">
        <v>0</v>
      </c>
      <c r="K32" s="12">
        <v>0</v>
      </c>
      <c r="M32" s="81"/>
      <c r="N32" s="81"/>
    </row>
    <row r="33" spans="1:14" x14ac:dyDescent="0.2">
      <c r="A33" s="211" t="s">
        <v>78</v>
      </c>
      <c r="B33" s="212"/>
      <c r="C33" s="212"/>
      <c r="D33" s="212"/>
      <c r="E33" s="212"/>
      <c r="F33" s="212"/>
      <c r="G33" s="212"/>
      <c r="H33" s="213"/>
      <c r="I33" s="4">
        <v>26</v>
      </c>
      <c r="J33" s="12">
        <v>4664640</v>
      </c>
      <c r="K33" s="12">
        <v>3566154</v>
      </c>
      <c r="M33" s="81"/>
      <c r="N33" s="81"/>
    </row>
    <row r="34" spans="1:14" x14ac:dyDescent="0.2">
      <c r="A34" s="211" t="s">
        <v>72</v>
      </c>
      <c r="B34" s="212"/>
      <c r="C34" s="212"/>
      <c r="D34" s="212"/>
      <c r="E34" s="212"/>
      <c r="F34" s="212"/>
      <c r="G34" s="212"/>
      <c r="H34" s="213"/>
      <c r="I34" s="4">
        <v>27</v>
      </c>
      <c r="J34" s="12">
        <v>0</v>
      </c>
      <c r="K34" s="12">
        <v>0</v>
      </c>
      <c r="M34" s="81"/>
      <c r="N34" s="81"/>
    </row>
    <row r="35" spans="1:14" x14ac:dyDescent="0.2">
      <c r="A35" s="211" t="s">
        <v>177</v>
      </c>
      <c r="B35" s="212"/>
      <c r="C35" s="212"/>
      <c r="D35" s="212"/>
      <c r="E35" s="212"/>
      <c r="F35" s="212"/>
      <c r="G35" s="212"/>
      <c r="H35" s="213"/>
      <c r="I35" s="4">
        <v>28</v>
      </c>
      <c r="J35" s="12">
        <v>0</v>
      </c>
      <c r="K35" s="12">
        <v>0</v>
      </c>
      <c r="M35" s="81"/>
      <c r="N35" s="81"/>
    </row>
    <row r="36" spans="1:14" x14ac:dyDescent="0.2">
      <c r="A36" s="211" t="s">
        <v>178</v>
      </c>
      <c r="B36" s="212"/>
      <c r="C36" s="212"/>
      <c r="D36" s="212"/>
      <c r="E36" s="212"/>
      <c r="F36" s="212"/>
      <c r="G36" s="212"/>
      <c r="H36" s="213"/>
      <c r="I36" s="4">
        <v>29</v>
      </c>
      <c r="J36" s="11">
        <f>SUM(J37:J39)</f>
        <v>0</v>
      </c>
      <c r="K36" s="11">
        <f>SUM(L36:L36)</f>
        <v>0</v>
      </c>
      <c r="M36" s="81"/>
      <c r="N36" s="81"/>
    </row>
    <row r="37" spans="1:14" x14ac:dyDescent="0.2">
      <c r="A37" s="211" t="s">
        <v>73</v>
      </c>
      <c r="B37" s="212"/>
      <c r="C37" s="212"/>
      <c r="D37" s="212"/>
      <c r="E37" s="212"/>
      <c r="F37" s="212"/>
      <c r="G37" s="212"/>
      <c r="H37" s="213"/>
      <c r="I37" s="4">
        <v>30</v>
      </c>
      <c r="J37" s="12">
        <v>0</v>
      </c>
      <c r="K37" s="12">
        <v>0</v>
      </c>
      <c r="M37" s="81"/>
      <c r="N37" s="81"/>
    </row>
    <row r="38" spans="1:14" x14ac:dyDescent="0.2">
      <c r="A38" s="211" t="s">
        <v>74</v>
      </c>
      <c r="B38" s="212"/>
      <c r="C38" s="212"/>
      <c r="D38" s="212"/>
      <c r="E38" s="212"/>
      <c r="F38" s="212"/>
      <c r="G38" s="212"/>
      <c r="H38" s="213"/>
      <c r="I38" s="4">
        <v>31</v>
      </c>
      <c r="J38" s="12">
        <v>0</v>
      </c>
      <c r="K38" s="12">
        <v>0</v>
      </c>
      <c r="M38" s="81"/>
      <c r="N38" s="81"/>
    </row>
    <row r="39" spans="1:14" x14ac:dyDescent="0.2">
      <c r="A39" s="211" t="s">
        <v>75</v>
      </c>
      <c r="B39" s="212"/>
      <c r="C39" s="212"/>
      <c r="D39" s="212"/>
      <c r="E39" s="212"/>
      <c r="F39" s="212"/>
      <c r="G39" s="212"/>
      <c r="H39" s="213"/>
      <c r="I39" s="4">
        <v>32</v>
      </c>
      <c r="J39" s="12">
        <v>0</v>
      </c>
      <c r="K39" s="12">
        <v>0</v>
      </c>
      <c r="M39" s="81"/>
      <c r="N39" s="81"/>
    </row>
    <row r="40" spans="1:14" x14ac:dyDescent="0.2">
      <c r="A40" s="211" t="s">
        <v>179</v>
      </c>
      <c r="B40" s="212"/>
      <c r="C40" s="212"/>
      <c r="D40" s="212"/>
      <c r="E40" s="212"/>
      <c r="F40" s="212"/>
      <c r="G40" s="212"/>
      <c r="H40" s="213"/>
      <c r="I40" s="4">
        <v>33</v>
      </c>
      <c r="J40" s="12">
        <v>36965945</v>
      </c>
      <c r="K40" s="12">
        <v>50632744</v>
      </c>
      <c r="M40" s="81"/>
      <c r="N40" s="81"/>
    </row>
    <row r="41" spans="1:14" x14ac:dyDescent="0.2">
      <c r="A41" s="197" t="s">
        <v>234</v>
      </c>
      <c r="B41" s="198"/>
      <c r="C41" s="198"/>
      <c r="D41" s="198"/>
      <c r="E41" s="198"/>
      <c r="F41" s="198"/>
      <c r="G41" s="198"/>
      <c r="H41" s="199"/>
      <c r="I41" s="4">
        <v>34</v>
      </c>
      <c r="J41" s="11">
        <f>J42+J50+J57+J65</f>
        <v>1257415768</v>
      </c>
      <c r="K41" s="11">
        <f>K42+K50+K57+K65</f>
        <v>1324306673</v>
      </c>
      <c r="M41" s="81"/>
      <c r="N41" s="81"/>
    </row>
    <row r="42" spans="1:14" x14ac:dyDescent="0.2">
      <c r="A42" s="211" t="s">
        <v>93</v>
      </c>
      <c r="B42" s="212"/>
      <c r="C42" s="212"/>
      <c r="D42" s="212"/>
      <c r="E42" s="212"/>
      <c r="F42" s="212"/>
      <c r="G42" s="212"/>
      <c r="H42" s="213"/>
      <c r="I42" s="4">
        <v>35</v>
      </c>
      <c r="J42" s="11">
        <f>SUM(J43:J49)</f>
        <v>536075990</v>
      </c>
      <c r="K42" s="11">
        <f>SUM(K43:K49)</f>
        <v>563215130</v>
      </c>
      <c r="M42" s="81"/>
      <c r="N42" s="81"/>
    </row>
    <row r="43" spans="1:14" x14ac:dyDescent="0.2">
      <c r="A43" s="211" t="s">
        <v>111</v>
      </c>
      <c r="B43" s="212"/>
      <c r="C43" s="212"/>
      <c r="D43" s="212"/>
      <c r="E43" s="212"/>
      <c r="F43" s="212"/>
      <c r="G43" s="212"/>
      <c r="H43" s="213"/>
      <c r="I43" s="4">
        <v>36</v>
      </c>
      <c r="J43" s="12">
        <v>117405771</v>
      </c>
      <c r="K43" s="12">
        <v>138433496</v>
      </c>
      <c r="M43" s="81"/>
      <c r="N43" s="81"/>
    </row>
    <row r="44" spans="1:14" x14ac:dyDescent="0.2">
      <c r="A44" s="211" t="s">
        <v>112</v>
      </c>
      <c r="B44" s="212"/>
      <c r="C44" s="212"/>
      <c r="D44" s="212"/>
      <c r="E44" s="212"/>
      <c r="F44" s="212"/>
      <c r="G44" s="212"/>
      <c r="H44" s="213"/>
      <c r="I44" s="4">
        <v>37</v>
      </c>
      <c r="J44" s="12">
        <v>27484468</v>
      </c>
      <c r="K44" s="12">
        <v>44585030</v>
      </c>
      <c r="M44" s="81"/>
      <c r="N44" s="81"/>
    </row>
    <row r="45" spans="1:14" x14ac:dyDescent="0.2">
      <c r="A45" s="211" t="s">
        <v>79</v>
      </c>
      <c r="B45" s="212"/>
      <c r="C45" s="212"/>
      <c r="D45" s="212"/>
      <c r="E45" s="212"/>
      <c r="F45" s="212"/>
      <c r="G45" s="212"/>
      <c r="H45" s="213"/>
      <c r="I45" s="4">
        <v>38</v>
      </c>
      <c r="J45" s="12">
        <v>114038787</v>
      </c>
      <c r="K45" s="12">
        <v>125410263</v>
      </c>
      <c r="M45" s="81"/>
      <c r="N45" s="81"/>
    </row>
    <row r="46" spans="1:14" x14ac:dyDescent="0.2">
      <c r="A46" s="211" t="s">
        <v>80</v>
      </c>
      <c r="B46" s="212"/>
      <c r="C46" s="212"/>
      <c r="D46" s="212"/>
      <c r="E46" s="212"/>
      <c r="F46" s="212"/>
      <c r="G46" s="212"/>
      <c r="H46" s="213"/>
      <c r="I46" s="4">
        <v>39</v>
      </c>
      <c r="J46" s="12">
        <v>67434594</v>
      </c>
      <c r="K46" s="12">
        <v>55062839</v>
      </c>
      <c r="M46" s="81"/>
      <c r="N46" s="81"/>
    </row>
    <row r="47" spans="1:14" x14ac:dyDescent="0.2">
      <c r="A47" s="211" t="s">
        <v>81</v>
      </c>
      <c r="B47" s="212"/>
      <c r="C47" s="212"/>
      <c r="D47" s="212"/>
      <c r="E47" s="212"/>
      <c r="F47" s="212"/>
      <c r="G47" s="212"/>
      <c r="H47" s="213"/>
      <c r="I47" s="4">
        <v>40</v>
      </c>
      <c r="J47" s="12">
        <v>0</v>
      </c>
      <c r="K47" s="12">
        <v>0</v>
      </c>
      <c r="M47" s="81"/>
      <c r="N47" s="81"/>
    </row>
    <row r="48" spans="1:14" x14ac:dyDescent="0.2">
      <c r="A48" s="211" t="s">
        <v>82</v>
      </c>
      <c r="B48" s="212"/>
      <c r="C48" s="212"/>
      <c r="D48" s="212"/>
      <c r="E48" s="212"/>
      <c r="F48" s="212"/>
      <c r="G48" s="212"/>
      <c r="H48" s="213"/>
      <c r="I48" s="4">
        <v>41</v>
      </c>
      <c r="J48" s="12">
        <v>209712370</v>
      </c>
      <c r="K48" s="12">
        <v>199723502</v>
      </c>
      <c r="M48" s="81"/>
      <c r="N48" s="81"/>
    </row>
    <row r="49" spans="1:14" x14ac:dyDescent="0.2">
      <c r="A49" s="211" t="s">
        <v>83</v>
      </c>
      <c r="B49" s="212"/>
      <c r="C49" s="212"/>
      <c r="D49" s="212"/>
      <c r="E49" s="212"/>
      <c r="F49" s="212"/>
      <c r="G49" s="212"/>
      <c r="H49" s="213"/>
      <c r="I49" s="4">
        <v>42</v>
      </c>
      <c r="J49" s="103">
        <v>0</v>
      </c>
      <c r="K49" s="12">
        <v>0</v>
      </c>
      <c r="M49" s="81"/>
      <c r="N49" s="81"/>
    </row>
    <row r="50" spans="1:14" x14ac:dyDescent="0.2">
      <c r="A50" s="211" t="s">
        <v>94</v>
      </c>
      <c r="B50" s="212"/>
      <c r="C50" s="212"/>
      <c r="D50" s="212"/>
      <c r="E50" s="212"/>
      <c r="F50" s="212"/>
      <c r="G50" s="212"/>
      <c r="H50" s="213"/>
      <c r="I50" s="4">
        <v>43</v>
      </c>
      <c r="J50" s="11">
        <f>SUM(J51:J56)</f>
        <v>574902173</v>
      </c>
      <c r="K50" s="11">
        <f>SUM(K51:K56)</f>
        <v>614044171</v>
      </c>
      <c r="M50" s="81"/>
      <c r="N50" s="81"/>
    </row>
    <row r="51" spans="1:14" x14ac:dyDescent="0.2">
      <c r="A51" s="211" t="s">
        <v>195</v>
      </c>
      <c r="B51" s="212"/>
      <c r="C51" s="212"/>
      <c r="D51" s="212"/>
      <c r="E51" s="212"/>
      <c r="F51" s="212"/>
      <c r="G51" s="212"/>
      <c r="H51" s="213"/>
      <c r="I51" s="4">
        <v>44</v>
      </c>
      <c r="J51" s="12">
        <v>358862505</v>
      </c>
      <c r="K51" s="12">
        <v>359347835</v>
      </c>
      <c r="M51" s="81"/>
      <c r="N51" s="81"/>
    </row>
    <row r="52" spans="1:14" x14ac:dyDescent="0.2">
      <c r="A52" s="211" t="s">
        <v>196</v>
      </c>
      <c r="B52" s="212"/>
      <c r="C52" s="212"/>
      <c r="D52" s="212"/>
      <c r="E52" s="212"/>
      <c r="F52" s="212"/>
      <c r="G52" s="212"/>
      <c r="H52" s="213"/>
      <c r="I52" s="4">
        <v>45</v>
      </c>
      <c r="J52" s="103">
        <v>176896430</v>
      </c>
      <c r="K52" s="12">
        <v>216209194</v>
      </c>
      <c r="M52" s="81"/>
      <c r="N52" s="81"/>
    </row>
    <row r="53" spans="1:14" x14ac:dyDescent="0.2">
      <c r="A53" s="211" t="s">
        <v>197</v>
      </c>
      <c r="B53" s="212"/>
      <c r="C53" s="212"/>
      <c r="D53" s="212"/>
      <c r="E53" s="212"/>
      <c r="F53" s="212"/>
      <c r="G53" s="212"/>
      <c r="H53" s="213"/>
      <c r="I53" s="4">
        <v>46</v>
      </c>
      <c r="J53" s="12">
        <v>0</v>
      </c>
      <c r="K53" s="12">
        <v>0</v>
      </c>
      <c r="M53" s="81"/>
      <c r="N53" s="81"/>
    </row>
    <row r="54" spans="1:14" x14ac:dyDescent="0.2">
      <c r="A54" s="211" t="s">
        <v>198</v>
      </c>
      <c r="B54" s="212"/>
      <c r="C54" s="212"/>
      <c r="D54" s="212"/>
      <c r="E54" s="212"/>
      <c r="F54" s="212"/>
      <c r="G54" s="212"/>
      <c r="H54" s="213"/>
      <c r="I54" s="4">
        <v>47</v>
      </c>
      <c r="J54" s="12">
        <v>568443</v>
      </c>
      <c r="K54" s="12">
        <v>1320499</v>
      </c>
      <c r="M54" s="81"/>
      <c r="N54" s="81"/>
    </row>
    <row r="55" spans="1:14" x14ac:dyDescent="0.2">
      <c r="A55" s="211" t="s">
        <v>8</v>
      </c>
      <c r="B55" s="212"/>
      <c r="C55" s="212"/>
      <c r="D55" s="212"/>
      <c r="E55" s="212"/>
      <c r="F55" s="212"/>
      <c r="G55" s="212"/>
      <c r="H55" s="213"/>
      <c r="I55" s="4">
        <v>48</v>
      </c>
      <c r="J55" s="103">
        <v>5765821</v>
      </c>
      <c r="K55" s="12">
        <v>15436005</v>
      </c>
      <c r="M55" s="81"/>
      <c r="N55" s="81"/>
    </row>
    <row r="56" spans="1:14" x14ac:dyDescent="0.2">
      <c r="A56" s="211" t="s">
        <v>9</v>
      </c>
      <c r="B56" s="212"/>
      <c r="C56" s="212"/>
      <c r="D56" s="212"/>
      <c r="E56" s="212"/>
      <c r="F56" s="212"/>
      <c r="G56" s="212"/>
      <c r="H56" s="213"/>
      <c r="I56" s="4">
        <v>49</v>
      </c>
      <c r="J56" s="103">
        <v>32808974</v>
      </c>
      <c r="K56" s="12">
        <v>21730638</v>
      </c>
      <c r="M56" s="81"/>
      <c r="N56" s="81"/>
    </row>
    <row r="57" spans="1:14" x14ac:dyDescent="0.2">
      <c r="A57" s="211" t="s">
        <v>95</v>
      </c>
      <c r="B57" s="212"/>
      <c r="C57" s="212"/>
      <c r="D57" s="212"/>
      <c r="E57" s="212"/>
      <c r="F57" s="212"/>
      <c r="G57" s="212"/>
      <c r="H57" s="213"/>
      <c r="I57" s="4">
        <v>50</v>
      </c>
      <c r="J57" s="11">
        <f>SUM(J58:J64)</f>
        <v>57652190</v>
      </c>
      <c r="K57" s="11">
        <f>SUM(K58:K64)</f>
        <v>51633549</v>
      </c>
      <c r="M57" s="81"/>
      <c r="N57" s="81"/>
    </row>
    <row r="58" spans="1:14" x14ac:dyDescent="0.2">
      <c r="A58" s="211" t="s">
        <v>69</v>
      </c>
      <c r="B58" s="212"/>
      <c r="C58" s="212"/>
      <c r="D58" s="212"/>
      <c r="E58" s="212"/>
      <c r="F58" s="212"/>
      <c r="G58" s="212"/>
      <c r="H58" s="213"/>
      <c r="I58" s="4">
        <v>51</v>
      </c>
      <c r="J58" s="12">
        <v>20000</v>
      </c>
      <c r="K58" s="12">
        <v>20000</v>
      </c>
      <c r="M58" s="81"/>
      <c r="N58" s="81"/>
    </row>
    <row r="59" spans="1:14" x14ac:dyDescent="0.2">
      <c r="A59" s="211" t="s">
        <v>70</v>
      </c>
      <c r="B59" s="212"/>
      <c r="C59" s="212"/>
      <c r="D59" s="212"/>
      <c r="E59" s="212"/>
      <c r="F59" s="212"/>
      <c r="G59" s="212"/>
      <c r="H59" s="213"/>
      <c r="I59" s="4">
        <v>52</v>
      </c>
      <c r="J59" s="12">
        <v>54672815</v>
      </c>
      <c r="K59" s="12">
        <v>49421133</v>
      </c>
      <c r="M59" s="81"/>
      <c r="N59" s="81"/>
    </row>
    <row r="60" spans="1:14" x14ac:dyDescent="0.2">
      <c r="A60" s="211" t="s">
        <v>236</v>
      </c>
      <c r="B60" s="212"/>
      <c r="C60" s="212"/>
      <c r="D60" s="212"/>
      <c r="E60" s="212"/>
      <c r="F60" s="212"/>
      <c r="G60" s="212"/>
      <c r="H60" s="213"/>
      <c r="I60" s="4">
        <v>53</v>
      </c>
      <c r="J60" s="12">
        <v>0</v>
      </c>
      <c r="K60" s="12">
        <v>0</v>
      </c>
      <c r="M60" s="81"/>
      <c r="N60" s="81"/>
    </row>
    <row r="61" spans="1:14" x14ac:dyDescent="0.2">
      <c r="A61" s="211" t="s">
        <v>76</v>
      </c>
      <c r="B61" s="212"/>
      <c r="C61" s="212"/>
      <c r="D61" s="212"/>
      <c r="E61" s="212"/>
      <c r="F61" s="212"/>
      <c r="G61" s="212"/>
      <c r="H61" s="213"/>
      <c r="I61" s="4">
        <v>54</v>
      </c>
      <c r="J61" s="12">
        <v>0</v>
      </c>
      <c r="K61" s="12">
        <v>0</v>
      </c>
      <c r="M61" s="81"/>
      <c r="N61" s="81"/>
    </row>
    <row r="62" spans="1:14" x14ac:dyDescent="0.2">
      <c r="A62" s="211" t="s">
        <v>77</v>
      </c>
      <c r="B62" s="212"/>
      <c r="C62" s="212"/>
      <c r="D62" s="212"/>
      <c r="E62" s="212"/>
      <c r="F62" s="212"/>
      <c r="G62" s="212"/>
      <c r="H62" s="213"/>
      <c r="I62" s="4">
        <v>55</v>
      </c>
      <c r="J62" s="12">
        <v>476000</v>
      </c>
      <c r="K62" s="12">
        <v>645000</v>
      </c>
      <c r="M62" s="81"/>
      <c r="N62" s="81"/>
    </row>
    <row r="63" spans="1:14" x14ac:dyDescent="0.2">
      <c r="A63" s="211" t="s">
        <v>78</v>
      </c>
      <c r="B63" s="212"/>
      <c r="C63" s="212"/>
      <c r="D63" s="212"/>
      <c r="E63" s="212"/>
      <c r="F63" s="212"/>
      <c r="G63" s="212"/>
      <c r="H63" s="213"/>
      <c r="I63" s="4">
        <v>56</v>
      </c>
      <c r="J63" s="12">
        <v>2483375</v>
      </c>
      <c r="K63" s="12">
        <v>1332498</v>
      </c>
      <c r="M63" s="81"/>
      <c r="N63" s="81"/>
    </row>
    <row r="64" spans="1:14" x14ac:dyDescent="0.2">
      <c r="A64" s="211" t="s">
        <v>38</v>
      </c>
      <c r="B64" s="212"/>
      <c r="C64" s="212"/>
      <c r="D64" s="212"/>
      <c r="E64" s="212"/>
      <c r="F64" s="212"/>
      <c r="G64" s="212"/>
      <c r="H64" s="213"/>
      <c r="I64" s="4">
        <v>57</v>
      </c>
      <c r="J64" s="12">
        <v>0</v>
      </c>
      <c r="K64" s="12">
        <v>214918</v>
      </c>
      <c r="M64" s="81"/>
      <c r="N64" s="81"/>
    </row>
    <row r="65" spans="1:14" x14ac:dyDescent="0.2">
      <c r="A65" s="211" t="s">
        <v>202</v>
      </c>
      <c r="B65" s="212"/>
      <c r="C65" s="212"/>
      <c r="D65" s="212"/>
      <c r="E65" s="212"/>
      <c r="F65" s="212"/>
      <c r="G65" s="212"/>
      <c r="H65" s="213"/>
      <c r="I65" s="4">
        <v>58</v>
      </c>
      <c r="J65" s="12">
        <v>88785415</v>
      </c>
      <c r="K65" s="12">
        <v>95413823</v>
      </c>
      <c r="M65" s="81"/>
      <c r="N65" s="81"/>
    </row>
    <row r="66" spans="1:14" x14ac:dyDescent="0.2">
      <c r="A66" s="197" t="s">
        <v>50</v>
      </c>
      <c r="B66" s="198"/>
      <c r="C66" s="198"/>
      <c r="D66" s="198"/>
      <c r="E66" s="198"/>
      <c r="F66" s="198"/>
      <c r="G66" s="198"/>
      <c r="H66" s="199"/>
      <c r="I66" s="4">
        <v>59</v>
      </c>
      <c r="J66" s="12">
        <v>8456397</v>
      </c>
      <c r="K66" s="12">
        <v>40170206</v>
      </c>
      <c r="M66" s="81"/>
      <c r="N66" s="81"/>
    </row>
    <row r="67" spans="1:14" x14ac:dyDescent="0.2">
      <c r="A67" s="197" t="s">
        <v>235</v>
      </c>
      <c r="B67" s="198"/>
      <c r="C67" s="198"/>
      <c r="D67" s="198"/>
      <c r="E67" s="198"/>
      <c r="F67" s="198"/>
      <c r="G67" s="198"/>
      <c r="H67" s="199"/>
      <c r="I67" s="4">
        <v>60</v>
      </c>
      <c r="J67" s="11">
        <f>J8+J9+J41+J66</f>
        <v>2582722165</v>
      </c>
      <c r="K67" s="11">
        <f>K8+K9+K41+K66</f>
        <v>3259082012</v>
      </c>
      <c r="M67" s="81"/>
      <c r="N67" s="81"/>
    </row>
    <row r="68" spans="1:14" ht="13.5" thickBot="1" x14ac:dyDescent="0.25">
      <c r="A68" s="220" t="s">
        <v>84</v>
      </c>
      <c r="B68" s="221"/>
      <c r="C68" s="221"/>
      <c r="D68" s="221"/>
      <c r="E68" s="221"/>
      <c r="F68" s="221"/>
      <c r="G68" s="221"/>
      <c r="H68" s="222"/>
      <c r="I68" s="125">
        <v>61</v>
      </c>
      <c r="J68" s="126">
        <v>608580439</v>
      </c>
      <c r="K68" s="126">
        <v>980151421</v>
      </c>
      <c r="M68" s="81"/>
      <c r="N68" s="81"/>
    </row>
    <row r="69" spans="1:14" x14ac:dyDescent="0.2">
      <c r="A69" s="223" t="s">
        <v>52</v>
      </c>
      <c r="B69" s="224"/>
      <c r="C69" s="224"/>
      <c r="D69" s="224"/>
      <c r="E69" s="224"/>
      <c r="F69" s="224"/>
      <c r="G69" s="224"/>
      <c r="H69" s="224"/>
      <c r="I69" s="224"/>
      <c r="J69" s="224"/>
      <c r="K69" s="225"/>
      <c r="M69" s="81"/>
      <c r="N69" s="81"/>
    </row>
    <row r="70" spans="1:14" x14ac:dyDescent="0.2">
      <c r="A70" s="207" t="s">
        <v>186</v>
      </c>
      <c r="B70" s="208"/>
      <c r="C70" s="208"/>
      <c r="D70" s="208"/>
      <c r="E70" s="208"/>
      <c r="F70" s="208"/>
      <c r="G70" s="208"/>
      <c r="H70" s="226"/>
      <c r="I70" s="6">
        <v>62</v>
      </c>
      <c r="J70" s="117">
        <f>J71+J72+J73+J79+J80+J83+J86</f>
        <v>1337863908</v>
      </c>
      <c r="K70" s="117">
        <f>K71+K72+K73+K79+K80+K83+K86</f>
        <v>1950372711</v>
      </c>
      <c r="M70" s="81"/>
      <c r="N70" s="81"/>
    </row>
    <row r="71" spans="1:14" x14ac:dyDescent="0.2">
      <c r="A71" s="211" t="s">
        <v>135</v>
      </c>
      <c r="B71" s="212"/>
      <c r="C71" s="212"/>
      <c r="D71" s="212"/>
      <c r="E71" s="212"/>
      <c r="F71" s="212"/>
      <c r="G71" s="212"/>
      <c r="H71" s="213"/>
      <c r="I71" s="4">
        <v>63</v>
      </c>
      <c r="J71" s="103">
        <v>1084000600</v>
      </c>
      <c r="K71" s="12">
        <v>1566400660</v>
      </c>
      <c r="M71" s="81"/>
      <c r="N71" s="81"/>
    </row>
    <row r="72" spans="1:14" x14ac:dyDescent="0.2">
      <c r="A72" s="211" t="s">
        <v>136</v>
      </c>
      <c r="B72" s="212"/>
      <c r="C72" s="212"/>
      <c r="D72" s="212"/>
      <c r="E72" s="212"/>
      <c r="F72" s="212"/>
      <c r="G72" s="212"/>
      <c r="H72" s="213"/>
      <c r="I72" s="4">
        <v>64</v>
      </c>
      <c r="J72" s="12">
        <v>45763751</v>
      </c>
      <c r="K72" s="12">
        <v>184178962</v>
      </c>
      <c r="M72" s="81"/>
      <c r="N72" s="81"/>
    </row>
    <row r="73" spans="1:14" x14ac:dyDescent="0.2">
      <c r="A73" s="211" t="s">
        <v>137</v>
      </c>
      <c r="B73" s="212"/>
      <c r="C73" s="212"/>
      <c r="D73" s="212"/>
      <c r="E73" s="212"/>
      <c r="F73" s="212"/>
      <c r="G73" s="212"/>
      <c r="H73" s="213"/>
      <c r="I73" s="4">
        <v>65</v>
      </c>
      <c r="J73" s="11">
        <f>J74+J75-J76+J77+J78</f>
        <v>5523313</v>
      </c>
      <c r="K73" s="11">
        <f>K74+K75-K76+K77+K78</f>
        <v>99642627</v>
      </c>
      <c r="M73" s="81"/>
      <c r="N73" s="81"/>
    </row>
    <row r="74" spans="1:14" x14ac:dyDescent="0.2">
      <c r="A74" s="211" t="s">
        <v>138</v>
      </c>
      <c r="B74" s="212"/>
      <c r="C74" s="212"/>
      <c r="D74" s="212"/>
      <c r="E74" s="212"/>
      <c r="F74" s="212"/>
      <c r="G74" s="212"/>
      <c r="H74" s="213"/>
      <c r="I74" s="4">
        <v>66</v>
      </c>
      <c r="J74" s="12">
        <v>2568306</v>
      </c>
      <c r="K74" s="12">
        <v>12651998</v>
      </c>
      <c r="M74" s="81"/>
      <c r="N74" s="81"/>
    </row>
    <row r="75" spans="1:14" x14ac:dyDescent="0.2">
      <c r="A75" s="211" t="s">
        <v>139</v>
      </c>
      <c r="B75" s="212"/>
      <c r="C75" s="212"/>
      <c r="D75" s="212"/>
      <c r="E75" s="212"/>
      <c r="F75" s="212"/>
      <c r="G75" s="212"/>
      <c r="H75" s="213"/>
      <c r="I75" s="4">
        <v>67</v>
      </c>
      <c r="J75" s="12">
        <v>67604502</v>
      </c>
      <c r="K75" s="12">
        <v>147604502</v>
      </c>
      <c r="M75" s="81"/>
      <c r="N75" s="81"/>
    </row>
    <row r="76" spans="1:14" x14ac:dyDescent="0.2">
      <c r="A76" s="211" t="s">
        <v>127</v>
      </c>
      <c r="B76" s="212"/>
      <c r="C76" s="212"/>
      <c r="D76" s="212"/>
      <c r="E76" s="212"/>
      <c r="F76" s="212"/>
      <c r="G76" s="212"/>
      <c r="H76" s="213"/>
      <c r="I76" s="4">
        <v>68</v>
      </c>
      <c r="J76" s="12">
        <v>67604502</v>
      </c>
      <c r="K76" s="12">
        <v>66709496</v>
      </c>
      <c r="M76" s="81"/>
      <c r="N76" s="81"/>
    </row>
    <row r="77" spans="1:14" x14ac:dyDescent="0.2">
      <c r="A77" s="211" t="s">
        <v>128</v>
      </c>
      <c r="B77" s="212"/>
      <c r="C77" s="212"/>
      <c r="D77" s="212"/>
      <c r="E77" s="212"/>
      <c r="F77" s="212"/>
      <c r="G77" s="212"/>
      <c r="H77" s="213"/>
      <c r="I77" s="4">
        <v>69</v>
      </c>
      <c r="J77" s="12">
        <v>0</v>
      </c>
      <c r="K77" s="12">
        <v>0</v>
      </c>
      <c r="M77" s="81"/>
      <c r="N77" s="81"/>
    </row>
    <row r="78" spans="1:14" x14ac:dyDescent="0.2">
      <c r="A78" s="211" t="s">
        <v>129</v>
      </c>
      <c r="B78" s="212"/>
      <c r="C78" s="212"/>
      <c r="D78" s="212"/>
      <c r="E78" s="212"/>
      <c r="F78" s="212"/>
      <c r="G78" s="212"/>
      <c r="H78" s="213"/>
      <c r="I78" s="4">
        <v>70</v>
      </c>
      <c r="J78" s="103">
        <v>2955007</v>
      </c>
      <c r="K78" s="12">
        <v>6095623</v>
      </c>
      <c r="M78" s="81"/>
      <c r="N78" s="81"/>
    </row>
    <row r="79" spans="1:14" x14ac:dyDescent="0.2">
      <c r="A79" s="211" t="s">
        <v>130</v>
      </c>
      <c r="B79" s="212"/>
      <c r="C79" s="212"/>
      <c r="D79" s="212"/>
      <c r="E79" s="212"/>
      <c r="F79" s="212"/>
      <c r="G79" s="212"/>
      <c r="H79" s="213"/>
      <c r="I79" s="4">
        <v>71</v>
      </c>
      <c r="J79" s="12">
        <v>0</v>
      </c>
      <c r="K79" s="12">
        <v>0</v>
      </c>
      <c r="M79" s="81"/>
      <c r="N79" s="81"/>
    </row>
    <row r="80" spans="1:14" x14ac:dyDescent="0.2">
      <c r="A80" s="211" t="s">
        <v>232</v>
      </c>
      <c r="B80" s="212"/>
      <c r="C80" s="212"/>
      <c r="D80" s="212"/>
      <c r="E80" s="212"/>
      <c r="F80" s="212"/>
      <c r="G80" s="212"/>
      <c r="H80" s="213"/>
      <c r="I80" s="4">
        <v>72</v>
      </c>
      <c r="J80" s="11">
        <f>J81-J82</f>
        <v>902407</v>
      </c>
      <c r="K80" s="11">
        <f>K81-K82</f>
        <v>-56821344</v>
      </c>
      <c r="M80" s="81"/>
      <c r="N80" s="81"/>
    </row>
    <row r="81" spans="1:14" x14ac:dyDescent="0.2">
      <c r="A81" s="217" t="s">
        <v>162</v>
      </c>
      <c r="B81" s="218"/>
      <c r="C81" s="218"/>
      <c r="D81" s="218"/>
      <c r="E81" s="218"/>
      <c r="F81" s="218"/>
      <c r="G81" s="218"/>
      <c r="H81" s="219"/>
      <c r="I81" s="4">
        <v>73</v>
      </c>
      <c r="J81" s="12">
        <v>902407</v>
      </c>
      <c r="K81" s="12">
        <v>0</v>
      </c>
      <c r="M81" s="81"/>
      <c r="N81" s="81"/>
    </row>
    <row r="82" spans="1:14" x14ac:dyDescent="0.2">
      <c r="A82" s="217" t="s">
        <v>163</v>
      </c>
      <c r="B82" s="218"/>
      <c r="C82" s="218"/>
      <c r="D82" s="218"/>
      <c r="E82" s="218"/>
      <c r="F82" s="218"/>
      <c r="G82" s="218"/>
      <c r="H82" s="219"/>
      <c r="I82" s="4">
        <v>74</v>
      </c>
      <c r="J82" s="12">
        <v>0</v>
      </c>
      <c r="K82" s="12">
        <v>56821344</v>
      </c>
      <c r="M82" s="81"/>
      <c r="N82" s="81"/>
    </row>
    <row r="83" spans="1:14" x14ac:dyDescent="0.2">
      <c r="A83" s="211" t="s">
        <v>233</v>
      </c>
      <c r="B83" s="212"/>
      <c r="C83" s="212"/>
      <c r="D83" s="212"/>
      <c r="E83" s="212"/>
      <c r="F83" s="212"/>
      <c r="G83" s="212"/>
      <c r="H83" s="213"/>
      <c r="I83" s="4">
        <v>75</v>
      </c>
      <c r="J83" s="11">
        <f>J84-J85</f>
        <v>201673837</v>
      </c>
      <c r="K83" s="11">
        <f>K84-K85</f>
        <v>156971806</v>
      </c>
      <c r="M83" s="81"/>
      <c r="N83" s="81"/>
    </row>
    <row r="84" spans="1:14" x14ac:dyDescent="0.2">
      <c r="A84" s="217" t="s">
        <v>164</v>
      </c>
      <c r="B84" s="218"/>
      <c r="C84" s="218"/>
      <c r="D84" s="218"/>
      <c r="E84" s="218"/>
      <c r="F84" s="218"/>
      <c r="G84" s="218"/>
      <c r="H84" s="219"/>
      <c r="I84" s="4">
        <v>76</v>
      </c>
      <c r="J84" s="12">
        <v>201673837</v>
      </c>
      <c r="K84" s="12">
        <v>156971806</v>
      </c>
      <c r="M84" s="81"/>
      <c r="N84" s="81"/>
    </row>
    <row r="85" spans="1:14" x14ac:dyDescent="0.2">
      <c r="A85" s="217" t="s">
        <v>165</v>
      </c>
      <c r="B85" s="218"/>
      <c r="C85" s="218"/>
      <c r="D85" s="218"/>
      <c r="E85" s="218"/>
      <c r="F85" s="218"/>
      <c r="G85" s="218"/>
      <c r="H85" s="219"/>
      <c r="I85" s="4">
        <v>77</v>
      </c>
      <c r="J85" s="12">
        <v>0</v>
      </c>
      <c r="K85" s="12">
        <v>0</v>
      </c>
      <c r="M85" s="81"/>
      <c r="N85" s="81"/>
    </row>
    <row r="86" spans="1:14" x14ac:dyDescent="0.2">
      <c r="A86" s="211" t="s">
        <v>166</v>
      </c>
      <c r="B86" s="212"/>
      <c r="C86" s="212"/>
      <c r="D86" s="212"/>
      <c r="E86" s="212"/>
      <c r="F86" s="212"/>
      <c r="G86" s="212"/>
      <c r="H86" s="213"/>
      <c r="I86" s="4">
        <v>78</v>
      </c>
      <c r="J86" s="12">
        <v>0</v>
      </c>
      <c r="K86" s="12">
        <v>0</v>
      </c>
      <c r="M86" s="81"/>
      <c r="N86" s="81"/>
    </row>
    <row r="87" spans="1:14" x14ac:dyDescent="0.2">
      <c r="A87" s="197" t="s">
        <v>15</v>
      </c>
      <c r="B87" s="198"/>
      <c r="C87" s="198"/>
      <c r="D87" s="198"/>
      <c r="E87" s="198"/>
      <c r="F87" s="198"/>
      <c r="G87" s="198"/>
      <c r="H87" s="199"/>
      <c r="I87" s="4">
        <v>79</v>
      </c>
      <c r="J87" s="11">
        <f>SUM(J88:J90)</f>
        <v>30539209</v>
      </c>
      <c r="K87" s="11">
        <f>SUM(K88:K90)</f>
        <v>31667552</v>
      </c>
      <c r="M87" s="81"/>
      <c r="N87" s="81"/>
    </row>
    <row r="88" spans="1:14" x14ac:dyDescent="0.2">
      <c r="A88" s="211" t="s">
        <v>123</v>
      </c>
      <c r="B88" s="212"/>
      <c r="C88" s="212"/>
      <c r="D88" s="212"/>
      <c r="E88" s="212"/>
      <c r="F88" s="212"/>
      <c r="G88" s="212"/>
      <c r="H88" s="213"/>
      <c r="I88" s="4">
        <v>80</v>
      </c>
      <c r="J88" s="103">
        <v>14460800</v>
      </c>
      <c r="K88" s="103">
        <v>17013353</v>
      </c>
      <c r="M88" s="81"/>
      <c r="N88" s="81"/>
    </row>
    <row r="89" spans="1:14" x14ac:dyDescent="0.2">
      <c r="A89" s="211" t="s">
        <v>124</v>
      </c>
      <c r="B89" s="212"/>
      <c r="C89" s="212"/>
      <c r="D89" s="212"/>
      <c r="E89" s="212"/>
      <c r="F89" s="212"/>
      <c r="G89" s="212"/>
      <c r="H89" s="213"/>
      <c r="I89" s="4">
        <v>81</v>
      </c>
      <c r="J89" s="12">
        <v>0</v>
      </c>
      <c r="K89" s="12">
        <v>0</v>
      </c>
      <c r="M89" s="81"/>
      <c r="N89" s="81"/>
    </row>
    <row r="90" spans="1:14" x14ac:dyDescent="0.2">
      <c r="A90" s="211" t="s">
        <v>125</v>
      </c>
      <c r="B90" s="212"/>
      <c r="C90" s="212"/>
      <c r="D90" s="212"/>
      <c r="E90" s="212"/>
      <c r="F90" s="212"/>
      <c r="G90" s="212"/>
      <c r="H90" s="213"/>
      <c r="I90" s="4">
        <v>82</v>
      </c>
      <c r="J90" s="103">
        <v>16078409</v>
      </c>
      <c r="K90" s="103">
        <v>14654199</v>
      </c>
      <c r="M90" s="81"/>
      <c r="N90" s="81"/>
    </row>
    <row r="91" spans="1:14" x14ac:dyDescent="0.2">
      <c r="A91" s="197" t="s">
        <v>16</v>
      </c>
      <c r="B91" s="198"/>
      <c r="C91" s="198"/>
      <c r="D91" s="198"/>
      <c r="E91" s="198"/>
      <c r="F91" s="198"/>
      <c r="G91" s="198"/>
      <c r="H91" s="199"/>
      <c r="I91" s="4">
        <v>83</v>
      </c>
      <c r="J91" s="11">
        <f>SUM(J92:J100)</f>
        <v>694686322</v>
      </c>
      <c r="K91" s="11">
        <f>SUM(K92:K100)</f>
        <v>634831994</v>
      </c>
      <c r="M91" s="81"/>
      <c r="N91" s="81"/>
    </row>
    <row r="92" spans="1:14" x14ac:dyDescent="0.2">
      <c r="A92" s="211" t="s">
        <v>126</v>
      </c>
      <c r="B92" s="212"/>
      <c r="C92" s="212"/>
      <c r="D92" s="212"/>
      <c r="E92" s="212"/>
      <c r="F92" s="212"/>
      <c r="G92" s="212"/>
      <c r="H92" s="213"/>
      <c r="I92" s="4">
        <v>84</v>
      </c>
      <c r="J92" s="12">
        <v>0</v>
      </c>
      <c r="K92" s="12">
        <v>0</v>
      </c>
      <c r="M92" s="81"/>
      <c r="N92" s="81"/>
    </row>
    <row r="93" spans="1:14" x14ac:dyDescent="0.2">
      <c r="A93" s="211" t="s">
        <v>237</v>
      </c>
      <c r="B93" s="212"/>
      <c r="C93" s="212"/>
      <c r="D93" s="212"/>
      <c r="E93" s="212"/>
      <c r="F93" s="212"/>
      <c r="G93" s="212"/>
      <c r="H93" s="213"/>
      <c r="I93" s="4">
        <v>85</v>
      </c>
      <c r="J93" s="12">
        <v>0</v>
      </c>
      <c r="K93" s="12">
        <v>0</v>
      </c>
      <c r="M93" s="81"/>
      <c r="N93" s="81"/>
    </row>
    <row r="94" spans="1:14" x14ac:dyDescent="0.2">
      <c r="A94" s="211" t="s">
        <v>0</v>
      </c>
      <c r="B94" s="212"/>
      <c r="C94" s="212"/>
      <c r="D94" s="212"/>
      <c r="E94" s="212"/>
      <c r="F94" s="212"/>
      <c r="G94" s="212"/>
      <c r="H94" s="213"/>
      <c r="I94" s="4">
        <v>86</v>
      </c>
      <c r="J94" s="12">
        <v>694686322</v>
      </c>
      <c r="K94" s="12">
        <v>634831994</v>
      </c>
      <c r="M94" s="81"/>
      <c r="N94" s="81"/>
    </row>
    <row r="95" spans="1:14" x14ac:dyDescent="0.2">
      <c r="A95" s="211" t="s">
        <v>238</v>
      </c>
      <c r="B95" s="212"/>
      <c r="C95" s="212"/>
      <c r="D95" s="212"/>
      <c r="E95" s="212"/>
      <c r="F95" s="212"/>
      <c r="G95" s="212"/>
      <c r="H95" s="213"/>
      <c r="I95" s="4">
        <v>87</v>
      </c>
      <c r="J95" s="12">
        <v>0</v>
      </c>
      <c r="K95" s="12">
        <v>0</v>
      </c>
      <c r="M95" s="81"/>
      <c r="N95" s="81"/>
    </row>
    <row r="96" spans="1:14" x14ac:dyDescent="0.2">
      <c r="A96" s="211" t="s">
        <v>239</v>
      </c>
      <c r="B96" s="212"/>
      <c r="C96" s="212"/>
      <c r="D96" s="212"/>
      <c r="E96" s="212"/>
      <c r="F96" s="212"/>
      <c r="G96" s="212"/>
      <c r="H96" s="213"/>
      <c r="I96" s="4">
        <v>88</v>
      </c>
      <c r="J96" s="12">
        <v>0</v>
      </c>
      <c r="K96" s="12">
        <v>0</v>
      </c>
      <c r="M96" s="81"/>
      <c r="N96" s="81"/>
    </row>
    <row r="97" spans="1:14" x14ac:dyDescent="0.2">
      <c r="A97" s="211" t="s">
        <v>240</v>
      </c>
      <c r="B97" s="212"/>
      <c r="C97" s="212"/>
      <c r="D97" s="212"/>
      <c r="E97" s="212"/>
      <c r="F97" s="212"/>
      <c r="G97" s="212"/>
      <c r="H97" s="213"/>
      <c r="I97" s="4">
        <v>89</v>
      </c>
      <c r="J97" s="12">
        <v>0</v>
      </c>
      <c r="K97" s="12">
        <v>0</v>
      </c>
      <c r="M97" s="81"/>
      <c r="N97" s="81"/>
    </row>
    <row r="98" spans="1:14" x14ac:dyDescent="0.2">
      <c r="A98" s="211" t="s">
        <v>87</v>
      </c>
      <c r="B98" s="212"/>
      <c r="C98" s="212"/>
      <c r="D98" s="212"/>
      <c r="E98" s="212"/>
      <c r="F98" s="212"/>
      <c r="G98" s="212"/>
      <c r="H98" s="213"/>
      <c r="I98" s="4">
        <v>90</v>
      </c>
      <c r="J98" s="12">
        <v>0</v>
      </c>
      <c r="K98" s="12">
        <v>0</v>
      </c>
      <c r="M98" s="81"/>
      <c r="N98" s="81"/>
    </row>
    <row r="99" spans="1:14" x14ac:dyDescent="0.2">
      <c r="A99" s="211" t="s">
        <v>85</v>
      </c>
      <c r="B99" s="212"/>
      <c r="C99" s="212"/>
      <c r="D99" s="212"/>
      <c r="E99" s="212"/>
      <c r="F99" s="212"/>
      <c r="G99" s="212"/>
      <c r="H99" s="213"/>
      <c r="I99" s="4">
        <v>91</v>
      </c>
      <c r="J99" s="12">
        <v>0</v>
      </c>
      <c r="K99" s="12">
        <v>0</v>
      </c>
      <c r="M99" s="81"/>
      <c r="N99" s="81"/>
    </row>
    <row r="100" spans="1:14" x14ac:dyDescent="0.2">
      <c r="A100" s="211" t="s">
        <v>86</v>
      </c>
      <c r="B100" s="212"/>
      <c r="C100" s="212"/>
      <c r="D100" s="212"/>
      <c r="E100" s="212"/>
      <c r="F100" s="212"/>
      <c r="G100" s="212"/>
      <c r="H100" s="213"/>
      <c r="I100" s="4">
        <v>92</v>
      </c>
      <c r="J100" s="12">
        <v>0</v>
      </c>
      <c r="K100" s="12">
        <v>0</v>
      </c>
      <c r="M100" s="81"/>
      <c r="N100" s="81"/>
    </row>
    <row r="101" spans="1:14" x14ac:dyDescent="0.2">
      <c r="A101" s="197" t="s">
        <v>17</v>
      </c>
      <c r="B101" s="198"/>
      <c r="C101" s="198"/>
      <c r="D101" s="198"/>
      <c r="E101" s="198"/>
      <c r="F101" s="198"/>
      <c r="G101" s="198"/>
      <c r="H101" s="199"/>
      <c r="I101" s="4">
        <v>93</v>
      </c>
      <c r="J101" s="11">
        <f>SUM(J102:J113)</f>
        <v>473188131</v>
      </c>
      <c r="K101" s="11">
        <f>SUM(K102:K113)</f>
        <v>596989702</v>
      </c>
      <c r="M101" s="81"/>
      <c r="N101" s="81"/>
    </row>
    <row r="102" spans="1:14" x14ac:dyDescent="0.2">
      <c r="A102" s="211" t="s">
        <v>126</v>
      </c>
      <c r="B102" s="212"/>
      <c r="C102" s="212"/>
      <c r="D102" s="212"/>
      <c r="E102" s="212"/>
      <c r="F102" s="212"/>
      <c r="G102" s="212"/>
      <c r="H102" s="213"/>
      <c r="I102" s="4">
        <v>94</v>
      </c>
      <c r="J102" s="12">
        <v>50437132</v>
      </c>
      <c r="K102" s="12">
        <v>11670539</v>
      </c>
      <c r="M102" s="81"/>
      <c r="N102" s="81"/>
    </row>
    <row r="103" spans="1:14" x14ac:dyDescent="0.2">
      <c r="A103" s="211" t="s">
        <v>237</v>
      </c>
      <c r="B103" s="212"/>
      <c r="C103" s="212"/>
      <c r="D103" s="212"/>
      <c r="E103" s="212"/>
      <c r="F103" s="212"/>
      <c r="G103" s="212"/>
      <c r="H103" s="213"/>
      <c r="I103" s="4">
        <v>95</v>
      </c>
      <c r="J103" s="12">
        <v>429443</v>
      </c>
      <c r="K103" s="12">
        <v>498365</v>
      </c>
      <c r="M103" s="81"/>
      <c r="N103" s="81"/>
    </row>
    <row r="104" spans="1:14" x14ac:dyDescent="0.2">
      <c r="A104" s="211" t="s">
        <v>0</v>
      </c>
      <c r="B104" s="212"/>
      <c r="C104" s="212"/>
      <c r="D104" s="212"/>
      <c r="E104" s="212"/>
      <c r="F104" s="212"/>
      <c r="G104" s="212"/>
      <c r="H104" s="213"/>
      <c r="I104" s="4">
        <v>96</v>
      </c>
      <c r="J104" s="12">
        <v>173261915</v>
      </c>
      <c r="K104" s="12">
        <v>257215121</v>
      </c>
      <c r="M104" s="81"/>
      <c r="N104" s="81"/>
    </row>
    <row r="105" spans="1:14" x14ac:dyDescent="0.2">
      <c r="A105" s="211" t="s">
        <v>238</v>
      </c>
      <c r="B105" s="212"/>
      <c r="C105" s="212"/>
      <c r="D105" s="212"/>
      <c r="E105" s="212"/>
      <c r="F105" s="212"/>
      <c r="G105" s="212"/>
      <c r="H105" s="213"/>
      <c r="I105" s="4">
        <v>97</v>
      </c>
      <c r="J105" s="12">
        <v>0</v>
      </c>
      <c r="K105" s="12">
        <v>38175</v>
      </c>
      <c r="M105" s="81"/>
      <c r="N105" s="81"/>
    </row>
    <row r="106" spans="1:14" x14ac:dyDescent="0.2">
      <c r="A106" s="211" t="s">
        <v>239</v>
      </c>
      <c r="B106" s="212"/>
      <c r="C106" s="212"/>
      <c r="D106" s="212"/>
      <c r="E106" s="212"/>
      <c r="F106" s="212"/>
      <c r="G106" s="212"/>
      <c r="H106" s="213"/>
      <c r="I106" s="4">
        <v>98</v>
      </c>
      <c r="J106" s="12">
        <v>214401372</v>
      </c>
      <c r="K106" s="12">
        <v>286319738</v>
      </c>
      <c r="M106" s="81"/>
      <c r="N106" s="81"/>
    </row>
    <row r="107" spans="1:14" x14ac:dyDescent="0.2">
      <c r="A107" s="211" t="s">
        <v>240</v>
      </c>
      <c r="B107" s="212"/>
      <c r="C107" s="212"/>
      <c r="D107" s="212"/>
      <c r="E107" s="212"/>
      <c r="F107" s="212"/>
      <c r="G107" s="212"/>
      <c r="H107" s="213"/>
      <c r="I107" s="4">
        <v>99</v>
      </c>
      <c r="J107" s="12">
        <v>0</v>
      </c>
      <c r="K107" s="12">
        <v>0</v>
      </c>
      <c r="M107" s="81"/>
      <c r="N107" s="81"/>
    </row>
    <row r="108" spans="1:14" x14ac:dyDescent="0.2">
      <c r="A108" s="211" t="s">
        <v>87</v>
      </c>
      <c r="B108" s="212"/>
      <c r="C108" s="212"/>
      <c r="D108" s="212"/>
      <c r="E108" s="212"/>
      <c r="F108" s="212"/>
      <c r="G108" s="212"/>
      <c r="H108" s="213"/>
      <c r="I108" s="4">
        <v>100</v>
      </c>
      <c r="J108" s="12">
        <v>0</v>
      </c>
      <c r="K108" s="12">
        <v>0</v>
      </c>
      <c r="M108" s="81"/>
      <c r="N108" s="81"/>
    </row>
    <row r="109" spans="1:14" x14ac:dyDescent="0.2">
      <c r="A109" s="211" t="s">
        <v>88</v>
      </c>
      <c r="B109" s="212"/>
      <c r="C109" s="212"/>
      <c r="D109" s="212"/>
      <c r="E109" s="212"/>
      <c r="F109" s="212"/>
      <c r="G109" s="212"/>
      <c r="H109" s="213"/>
      <c r="I109" s="4">
        <v>101</v>
      </c>
      <c r="J109" s="12">
        <v>28770202</v>
      </c>
      <c r="K109" s="12">
        <v>35358859</v>
      </c>
      <c r="M109" s="81"/>
      <c r="N109" s="81"/>
    </row>
    <row r="110" spans="1:14" x14ac:dyDescent="0.2">
      <c r="A110" s="211" t="s">
        <v>89</v>
      </c>
      <c r="B110" s="212"/>
      <c r="C110" s="212"/>
      <c r="D110" s="212"/>
      <c r="E110" s="212"/>
      <c r="F110" s="212"/>
      <c r="G110" s="212"/>
      <c r="H110" s="213"/>
      <c r="I110" s="4">
        <v>102</v>
      </c>
      <c r="J110" s="103">
        <v>1843358</v>
      </c>
      <c r="K110" s="12">
        <v>2776920</v>
      </c>
      <c r="M110" s="81"/>
      <c r="N110" s="81"/>
    </row>
    <row r="111" spans="1:14" x14ac:dyDescent="0.2">
      <c r="A111" s="211" t="s">
        <v>92</v>
      </c>
      <c r="B111" s="212"/>
      <c r="C111" s="212"/>
      <c r="D111" s="212"/>
      <c r="E111" s="212"/>
      <c r="F111" s="212"/>
      <c r="G111" s="212"/>
      <c r="H111" s="213"/>
      <c r="I111" s="4">
        <v>103</v>
      </c>
      <c r="J111" s="12">
        <v>676868</v>
      </c>
      <c r="K111" s="12">
        <v>676368</v>
      </c>
      <c r="M111" s="81"/>
      <c r="N111" s="81"/>
    </row>
    <row r="112" spans="1:14" x14ac:dyDescent="0.2">
      <c r="A112" s="211" t="s">
        <v>90</v>
      </c>
      <c r="B112" s="212"/>
      <c r="C112" s="212"/>
      <c r="D112" s="212"/>
      <c r="E112" s="212"/>
      <c r="F112" s="212"/>
      <c r="G112" s="212"/>
      <c r="H112" s="213"/>
      <c r="I112" s="4">
        <v>104</v>
      </c>
      <c r="J112" s="12">
        <v>0</v>
      </c>
      <c r="K112" s="12">
        <v>0</v>
      </c>
      <c r="M112" s="81"/>
      <c r="N112" s="81"/>
    </row>
    <row r="113" spans="1:14" x14ac:dyDescent="0.2">
      <c r="A113" s="211" t="s">
        <v>91</v>
      </c>
      <c r="B113" s="212"/>
      <c r="C113" s="212"/>
      <c r="D113" s="212"/>
      <c r="E113" s="212"/>
      <c r="F113" s="212"/>
      <c r="G113" s="212"/>
      <c r="H113" s="213"/>
      <c r="I113" s="4">
        <v>105</v>
      </c>
      <c r="J113" s="12">
        <v>3367841</v>
      </c>
      <c r="K113" s="12">
        <v>2435617</v>
      </c>
      <c r="M113" s="81"/>
      <c r="N113" s="81"/>
    </row>
    <row r="114" spans="1:14" x14ac:dyDescent="0.2">
      <c r="A114" s="197" t="s">
        <v>1</v>
      </c>
      <c r="B114" s="198"/>
      <c r="C114" s="198"/>
      <c r="D114" s="198"/>
      <c r="E114" s="198"/>
      <c r="F114" s="198"/>
      <c r="G114" s="198"/>
      <c r="H114" s="199"/>
      <c r="I114" s="4">
        <v>106</v>
      </c>
      <c r="J114" s="12">
        <v>46444595</v>
      </c>
      <c r="K114" s="12">
        <v>45220053</v>
      </c>
      <c r="M114" s="81"/>
      <c r="N114" s="81"/>
    </row>
    <row r="115" spans="1:14" x14ac:dyDescent="0.2">
      <c r="A115" s="197" t="s">
        <v>21</v>
      </c>
      <c r="B115" s="198"/>
      <c r="C115" s="198"/>
      <c r="D115" s="198"/>
      <c r="E115" s="198"/>
      <c r="F115" s="198"/>
      <c r="G115" s="198"/>
      <c r="H115" s="199"/>
      <c r="I115" s="4">
        <v>107</v>
      </c>
      <c r="J115" s="11">
        <f>J70+J87+J91+J101+J114</f>
        <v>2582722165</v>
      </c>
      <c r="K115" s="11">
        <f>K70+K87+K91+K101+K114</f>
        <v>3259082012</v>
      </c>
      <c r="L115" s="127"/>
      <c r="M115" s="81"/>
      <c r="N115" s="81"/>
    </row>
    <row r="116" spans="1:14" x14ac:dyDescent="0.2">
      <c r="A116" s="200" t="s">
        <v>51</v>
      </c>
      <c r="B116" s="201"/>
      <c r="C116" s="201"/>
      <c r="D116" s="201"/>
      <c r="E116" s="201"/>
      <c r="F116" s="201"/>
      <c r="G116" s="201"/>
      <c r="H116" s="202"/>
      <c r="I116" s="5">
        <v>108</v>
      </c>
      <c r="J116" s="115">
        <v>608580439</v>
      </c>
      <c r="K116" s="115">
        <v>980151421</v>
      </c>
      <c r="M116" s="81"/>
      <c r="N116" s="81"/>
    </row>
    <row r="117" spans="1:14" x14ac:dyDescent="0.2">
      <c r="A117" s="203" t="s">
        <v>331</v>
      </c>
      <c r="B117" s="204"/>
      <c r="C117" s="204"/>
      <c r="D117" s="204"/>
      <c r="E117" s="204"/>
      <c r="F117" s="204"/>
      <c r="G117" s="204"/>
      <c r="H117" s="204"/>
      <c r="I117" s="205"/>
      <c r="J117" s="205"/>
      <c r="K117" s="206"/>
    </row>
    <row r="118" spans="1:14" x14ac:dyDescent="0.2">
      <c r="A118" s="207" t="s">
        <v>180</v>
      </c>
      <c r="B118" s="208"/>
      <c r="C118" s="208"/>
      <c r="D118" s="208"/>
      <c r="E118" s="208"/>
      <c r="F118" s="208"/>
      <c r="G118" s="208"/>
      <c r="H118" s="208"/>
      <c r="I118" s="209"/>
      <c r="J118" s="209"/>
      <c r="K118" s="210"/>
    </row>
    <row r="119" spans="1:14" x14ac:dyDescent="0.2">
      <c r="A119" s="211" t="s">
        <v>6</v>
      </c>
      <c r="B119" s="212"/>
      <c r="C119" s="212"/>
      <c r="D119" s="212"/>
      <c r="E119" s="212"/>
      <c r="F119" s="212"/>
      <c r="G119" s="212"/>
      <c r="H119" s="213"/>
      <c r="I119" s="4">
        <v>109</v>
      </c>
      <c r="J119" s="12">
        <v>0</v>
      </c>
      <c r="K119" s="12">
        <v>0</v>
      </c>
    </row>
    <row r="120" spans="1:14" x14ac:dyDescent="0.2">
      <c r="A120" s="214" t="s">
        <v>7</v>
      </c>
      <c r="B120" s="215"/>
      <c r="C120" s="215"/>
      <c r="D120" s="215"/>
      <c r="E120" s="215"/>
      <c r="F120" s="215"/>
      <c r="G120" s="215"/>
      <c r="H120" s="216"/>
      <c r="I120" s="7">
        <v>110</v>
      </c>
      <c r="J120" s="115">
        <f>J86</f>
        <v>0</v>
      </c>
      <c r="K120" s="115">
        <f>K86</f>
        <v>0</v>
      </c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99"/>
    </row>
    <row r="122" spans="1:14" x14ac:dyDescent="0.2">
      <c r="A122" s="193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</row>
    <row r="123" spans="1:14" x14ac:dyDescent="0.2">
      <c r="A123" s="195"/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 K25 J33:K33 J63:K64 J78 J75:K7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65:K68 J87:K116 J80:K85 J71:K71 K8:K24 J34:K62 J8:J32 K77:K78 J73:K74 J77 K26:K32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119"/>
  <sheetViews>
    <sheetView showGridLines="0" topLeftCell="A19" zoomScale="110" zoomScaleNormal="110" zoomScaleSheetLayoutView="40" workbookViewId="0">
      <selection activeCell="K56" sqref="K56"/>
    </sheetView>
  </sheetViews>
  <sheetFormatPr defaultRowHeight="12.75" x14ac:dyDescent="0.2"/>
  <cols>
    <col min="3" max="3" width="5.140625" customWidth="1"/>
    <col min="7" max="7" width="25.7109375" customWidth="1"/>
    <col min="8" max="8" width="9.140625" hidden="1" customWidth="1"/>
    <col min="9" max="9" width="6.42578125" customWidth="1"/>
    <col min="10" max="10" width="12" style="74" customWidth="1"/>
    <col min="11" max="11" width="13" style="74" customWidth="1"/>
    <col min="12" max="12" width="3.28515625" style="96" customWidth="1"/>
  </cols>
  <sheetData>
    <row r="1" spans="1:12" ht="15.75" customHeight="1" x14ac:dyDescent="0.2">
      <c r="A1" s="229" t="s">
        <v>148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2" ht="12.75" customHeight="1" x14ac:dyDescent="0.2">
      <c r="A2" s="230" t="s">
        <v>341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2" ht="9" customHeight="1" x14ac:dyDescent="0.2">
      <c r="A3" s="63"/>
      <c r="B3" s="67"/>
      <c r="C3" s="67"/>
      <c r="D3" s="67"/>
      <c r="E3" s="67"/>
      <c r="F3" s="67"/>
      <c r="G3" s="67"/>
      <c r="H3" s="67"/>
      <c r="I3" s="67"/>
      <c r="J3" s="111"/>
      <c r="K3" s="112"/>
    </row>
    <row r="4" spans="1:12" x14ac:dyDescent="0.2">
      <c r="A4" s="254" t="s">
        <v>319</v>
      </c>
      <c r="B4" s="255"/>
      <c r="C4" s="255"/>
      <c r="D4" s="255"/>
      <c r="E4" s="255"/>
      <c r="F4" s="255"/>
      <c r="G4" s="255"/>
      <c r="H4" s="255"/>
      <c r="I4" s="255"/>
      <c r="J4" s="255"/>
      <c r="K4" s="256"/>
    </row>
    <row r="5" spans="1:12" ht="35.25" thickBot="1" x14ac:dyDescent="0.25">
      <c r="A5" s="257" t="s">
        <v>53</v>
      </c>
      <c r="B5" s="257"/>
      <c r="C5" s="257"/>
      <c r="D5" s="257"/>
      <c r="E5" s="257"/>
      <c r="F5" s="257"/>
      <c r="G5" s="257"/>
      <c r="H5" s="257"/>
      <c r="I5" s="64" t="s">
        <v>274</v>
      </c>
      <c r="J5" s="113" t="s">
        <v>144</v>
      </c>
      <c r="K5" s="113" t="s">
        <v>145</v>
      </c>
    </row>
    <row r="6" spans="1:12" x14ac:dyDescent="0.2">
      <c r="A6" s="238">
        <v>1</v>
      </c>
      <c r="B6" s="238"/>
      <c r="C6" s="238"/>
      <c r="D6" s="238"/>
      <c r="E6" s="238"/>
      <c r="F6" s="238"/>
      <c r="G6" s="238"/>
      <c r="H6" s="238"/>
      <c r="I6" s="65">
        <v>2</v>
      </c>
      <c r="J6" s="102">
        <v>3</v>
      </c>
      <c r="K6" s="102">
        <v>4</v>
      </c>
    </row>
    <row r="7" spans="1:12" x14ac:dyDescent="0.2">
      <c r="A7" s="207" t="s">
        <v>22</v>
      </c>
      <c r="B7" s="208"/>
      <c r="C7" s="208"/>
      <c r="D7" s="208"/>
      <c r="E7" s="208"/>
      <c r="F7" s="208"/>
      <c r="G7" s="208"/>
      <c r="H7" s="226"/>
      <c r="I7" s="6">
        <v>111</v>
      </c>
      <c r="J7" s="114">
        <f>SUM(J8:J9)</f>
        <v>1808000173</v>
      </c>
      <c r="K7" s="114">
        <f>SUM(K8:K9)</f>
        <v>1923269862</v>
      </c>
      <c r="L7" s="97"/>
    </row>
    <row r="8" spans="1:12" x14ac:dyDescent="0.2">
      <c r="A8" s="197" t="s">
        <v>146</v>
      </c>
      <c r="B8" s="198"/>
      <c r="C8" s="198"/>
      <c r="D8" s="198"/>
      <c r="E8" s="198"/>
      <c r="F8" s="198"/>
      <c r="G8" s="198"/>
      <c r="H8" s="199"/>
      <c r="I8" s="4">
        <v>112</v>
      </c>
      <c r="J8" s="12">
        <v>1755983329</v>
      </c>
      <c r="K8" s="12">
        <v>1870592974</v>
      </c>
      <c r="L8" s="97"/>
    </row>
    <row r="9" spans="1:12" x14ac:dyDescent="0.2">
      <c r="A9" s="197" t="s">
        <v>96</v>
      </c>
      <c r="B9" s="198"/>
      <c r="C9" s="198"/>
      <c r="D9" s="198"/>
      <c r="E9" s="198"/>
      <c r="F9" s="198"/>
      <c r="G9" s="198"/>
      <c r="H9" s="199"/>
      <c r="I9" s="4">
        <v>113</v>
      </c>
      <c r="J9" s="103">
        <v>52016844</v>
      </c>
      <c r="K9" s="12">
        <v>52676888</v>
      </c>
      <c r="L9" s="97"/>
    </row>
    <row r="10" spans="1:12" x14ac:dyDescent="0.2">
      <c r="A10" s="197" t="s">
        <v>10</v>
      </c>
      <c r="B10" s="198"/>
      <c r="C10" s="198"/>
      <c r="D10" s="198"/>
      <c r="E10" s="198"/>
      <c r="F10" s="198"/>
      <c r="G10" s="198"/>
      <c r="H10" s="199"/>
      <c r="I10" s="4">
        <v>114</v>
      </c>
      <c r="J10" s="11">
        <f>J11+J12+J16+J20+J21+J22+J25+J26</f>
        <v>1690634666</v>
      </c>
      <c r="K10" s="11">
        <f>K11+K12+K16+K20+K21+K22+K25+K26</f>
        <v>1834555739</v>
      </c>
      <c r="L10" s="97"/>
    </row>
    <row r="11" spans="1:12" x14ac:dyDescent="0.2">
      <c r="A11" s="197" t="s">
        <v>97</v>
      </c>
      <c r="B11" s="198"/>
      <c r="C11" s="198"/>
      <c r="D11" s="198"/>
      <c r="E11" s="198"/>
      <c r="F11" s="198"/>
      <c r="G11" s="198"/>
      <c r="H11" s="199"/>
      <c r="I11" s="4">
        <v>115</v>
      </c>
      <c r="J11" s="12">
        <v>-17602358</v>
      </c>
      <c r="K11" s="12">
        <v>4698992</v>
      </c>
      <c r="L11" s="97"/>
    </row>
    <row r="12" spans="1:12" x14ac:dyDescent="0.2">
      <c r="A12" s="197" t="s">
        <v>18</v>
      </c>
      <c r="B12" s="198"/>
      <c r="C12" s="198"/>
      <c r="D12" s="198"/>
      <c r="E12" s="198"/>
      <c r="F12" s="198"/>
      <c r="G12" s="198"/>
      <c r="H12" s="199"/>
      <c r="I12" s="4">
        <v>116</v>
      </c>
      <c r="J12" s="11">
        <f>SUM(J13:J15)</f>
        <v>1129844118</v>
      </c>
      <c r="K12" s="11">
        <f>SUM(K13:K15)</f>
        <v>1243529377</v>
      </c>
      <c r="L12" s="97"/>
    </row>
    <row r="13" spans="1:12" x14ac:dyDescent="0.2">
      <c r="A13" s="211" t="s">
        <v>140</v>
      </c>
      <c r="B13" s="212"/>
      <c r="C13" s="212"/>
      <c r="D13" s="212"/>
      <c r="E13" s="212"/>
      <c r="F13" s="212"/>
      <c r="G13" s="212"/>
      <c r="H13" s="213"/>
      <c r="I13" s="4">
        <v>117</v>
      </c>
      <c r="J13" s="103">
        <v>621546584</v>
      </c>
      <c r="K13" s="12">
        <v>691584432</v>
      </c>
      <c r="L13" s="97"/>
    </row>
    <row r="14" spans="1:12" x14ac:dyDescent="0.2">
      <c r="A14" s="211" t="s">
        <v>141</v>
      </c>
      <c r="B14" s="212"/>
      <c r="C14" s="212"/>
      <c r="D14" s="212"/>
      <c r="E14" s="212"/>
      <c r="F14" s="212"/>
      <c r="G14" s="212"/>
      <c r="H14" s="213"/>
      <c r="I14" s="4">
        <v>118</v>
      </c>
      <c r="J14" s="103">
        <v>274035293</v>
      </c>
      <c r="K14" s="103">
        <v>294588801</v>
      </c>
      <c r="L14" s="97"/>
    </row>
    <row r="15" spans="1:12" x14ac:dyDescent="0.2">
      <c r="A15" s="211" t="s">
        <v>55</v>
      </c>
      <c r="B15" s="212"/>
      <c r="C15" s="212"/>
      <c r="D15" s="212"/>
      <c r="E15" s="212"/>
      <c r="F15" s="212"/>
      <c r="G15" s="212"/>
      <c r="H15" s="213"/>
      <c r="I15" s="4">
        <v>119</v>
      </c>
      <c r="J15" s="103">
        <v>234262241</v>
      </c>
      <c r="K15" s="12">
        <v>257356144</v>
      </c>
      <c r="L15" s="97"/>
    </row>
    <row r="16" spans="1:12" x14ac:dyDescent="0.2">
      <c r="A16" s="197" t="s">
        <v>19</v>
      </c>
      <c r="B16" s="198"/>
      <c r="C16" s="198"/>
      <c r="D16" s="198"/>
      <c r="E16" s="198"/>
      <c r="F16" s="198"/>
      <c r="G16" s="198"/>
      <c r="H16" s="199"/>
      <c r="I16" s="4">
        <v>120</v>
      </c>
      <c r="J16" s="11">
        <f>SUM(J17:J19)</f>
        <v>329270249</v>
      </c>
      <c r="K16" s="11">
        <f>SUM(K17:K19)</f>
        <v>340467578</v>
      </c>
      <c r="L16" s="97"/>
    </row>
    <row r="17" spans="1:12" x14ac:dyDescent="0.2">
      <c r="A17" s="211" t="s">
        <v>56</v>
      </c>
      <c r="B17" s="212"/>
      <c r="C17" s="212"/>
      <c r="D17" s="212"/>
      <c r="E17" s="212"/>
      <c r="F17" s="212"/>
      <c r="G17" s="212"/>
      <c r="H17" s="213"/>
      <c r="I17" s="4">
        <v>121</v>
      </c>
      <c r="J17" s="12">
        <v>197696583</v>
      </c>
      <c r="K17" s="12">
        <v>206956256</v>
      </c>
      <c r="L17" s="97"/>
    </row>
    <row r="18" spans="1:12" x14ac:dyDescent="0.2">
      <c r="A18" s="211" t="s">
        <v>57</v>
      </c>
      <c r="B18" s="212"/>
      <c r="C18" s="212"/>
      <c r="D18" s="212"/>
      <c r="E18" s="212"/>
      <c r="F18" s="212"/>
      <c r="G18" s="212"/>
      <c r="H18" s="213"/>
      <c r="I18" s="4">
        <v>122</v>
      </c>
      <c r="J18" s="12">
        <v>83044801</v>
      </c>
      <c r="K18" s="12">
        <v>82456676</v>
      </c>
      <c r="L18" s="97"/>
    </row>
    <row r="19" spans="1:12" x14ac:dyDescent="0.2">
      <c r="A19" s="211" t="s">
        <v>58</v>
      </c>
      <c r="B19" s="212"/>
      <c r="C19" s="212"/>
      <c r="D19" s="212"/>
      <c r="E19" s="212"/>
      <c r="F19" s="212"/>
      <c r="G19" s="212"/>
      <c r="H19" s="213"/>
      <c r="I19" s="4">
        <v>123</v>
      </c>
      <c r="J19" s="12">
        <v>48528865</v>
      </c>
      <c r="K19" s="12">
        <v>51054646</v>
      </c>
      <c r="L19" s="97"/>
    </row>
    <row r="20" spans="1:12" x14ac:dyDescent="0.2">
      <c r="A20" s="197" t="s">
        <v>98</v>
      </c>
      <c r="B20" s="198"/>
      <c r="C20" s="198"/>
      <c r="D20" s="198"/>
      <c r="E20" s="198"/>
      <c r="F20" s="198"/>
      <c r="G20" s="198"/>
      <c r="H20" s="199"/>
      <c r="I20" s="4">
        <v>124</v>
      </c>
      <c r="J20" s="103">
        <v>76457368</v>
      </c>
      <c r="K20" s="103">
        <v>84203492</v>
      </c>
      <c r="L20" s="97"/>
    </row>
    <row r="21" spans="1:12" x14ac:dyDescent="0.2">
      <c r="A21" s="197" t="s">
        <v>99</v>
      </c>
      <c r="B21" s="198"/>
      <c r="C21" s="198"/>
      <c r="D21" s="198"/>
      <c r="E21" s="198"/>
      <c r="F21" s="198"/>
      <c r="G21" s="198"/>
      <c r="H21" s="199"/>
      <c r="I21" s="4">
        <v>125</v>
      </c>
      <c r="J21" s="103">
        <v>134979825</v>
      </c>
      <c r="K21" s="103">
        <v>110595783</v>
      </c>
      <c r="L21" s="97"/>
    </row>
    <row r="22" spans="1:12" x14ac:dyDescent="0.2">
      <c r="A22" s="197" t="s">
        <v>20</v>
      </c>
      <c r="B22" s="198"/>
      <c r="C22" s="198"/>
      <c r="D22" s="198"/>
      <c r="E22" s="198"/>
      <c r="F22" s="198"/>
      <c r="G22" s="198"/>
      <c r="H22" s="199"/>
      <c r="I22" s="4">
        <v>126</v>
      </c>
      <c r="J22" s="11">
        <f>SUM(J23:J24)</f>
        <v>0</v>
      </c>
      <c r="K22" s="11">
        <f>SUM(K23:K24)</f>
        <v>11532957</v>
      </c>
      <c r="L22" s="97"/>
    </row>
    <row r="23" spans="1:12" x14ac:dyDescent="0.2">
      <c r="A23" s="211" t="s">
        <v>131</v>
      </c>
      <c r="B23" s="212"/>
      <c r="C23" s="212"/>
      <c r="D23" s="212"/>
      <c r="E23" s="212"/>
      <c r="F23" s="212"/>
      <c r="G23" s="212"/>
      <c r="H23" s="213"/>
      <c r="I23" s="4">
        <v>127</v>
      </c>
      <c r="J23" s="103">
        <v>0</v>
      </c>
      <c r="K23" s="103">
        <v>0</v>
      </c>
      <c r="L23" s="97"/>
    </row>
    <row r="24" spans="1:12" x14ac:dyDescent="0.2">
      <c r="A24" s="211" t="s">
        <v>132</v>
      </c>
      <c r="B24" s="212"/>
      <c r="C24" s="212"/>
      <c r="D24" s="212"/>
      <c r="E24" s="212"/>
      <c r="F24" s="212"/>
      <c r="G24" s="212"/>
      <c r="H24" s="213"/>
      <c r="I24" s="4">
        <v>128</v>
      </c>
      <c r="J24" s="103">
        <v>0</v>
      </c>
      <c r="K24" s="103">
        <v>11532957</v>
      </c>
      <c r="L24" s="97"/>
    </row>
    <row r="25" spans="1:12" x14ac:dyDescent="0.2">
      <c r="A25" s="197" t="s">
        <v>100</v>
      </c>
      <c r="B25" s="198"/>
      <c r="C25" s="198"/>
      <c r="D25" s="198"/>
      <c r="E25" s="198"/>
      <c r="F25" s="198"/>
      <c r="G25" s="198"/>
      <c r="H25" s="199"/>
      <c r="I25" s="4">
        <v>129</v>
      </c>
      <c r="J25" s="12">
        <v>0</v>
      </c>
      <c r="K25" s="103">
        <v>0</v>
      </c>
      <c r="L25" s="97"/>
    </row>
    <row r="26" spans="1:12" x14ac:dyDescent="0.2">
      <c r="A26" s="197" t="s">
        <v>44</v>
      </c>
      <c r="B26" s="198"/>
      <c r="C26" s="198"/>
      <c r="D26" s="198"/>
      <c r="E26" s="198"/>
      <c r="F26" s="198"/>
      <c r="G26" s="198"/>
      <c r="H26" s="199"/>
      <c r="I26" s="4">
        <v>130</v>
      </c>
      <c r="J26" s="103">
        <v>37685464</v>
      </c>
      <c r="K26" s="103">
        <v>39527560</v>
      </c>
      <c r="L26" s="97"/>
    </row>
    <row r="27" spans="1:12" x14ac:dyDescent="0.2">
      <c r="A27" s="197" t="s">
        <v>208</v>
      </c>
      <c r="B27" s="198"/>
      <c r="C27" s="198"/>
      <c r="D27" s="198"/>
      <c r="E27" s="198"/>
      <c r="F27" s="198"/>
      <c r="G27" s="198"/>
      <c r="H27" s="199"/>
      <c r="I27" s="4">
        <v>131</v>
      </c>
      <c r="J27" s="11">
        <f>SUM(J28:J32)</f>
        <v>149915871</v>
      </c>
      <c r="K27" s="11">
        <f>SUM(K28:K32)</f>
        <v>109269449</v>
      </c>
      <c r="L27" s="97"/>
    </row>
    <row r="28" spans="1:12" x14ac:dyDescent="0.2">
      <c r="A28" s="197" t="s">
        <v>315</v>
      </c>
      <c r="B28" s="198"/>
      <c r="C28" s="198"/>
      <c r="D28" s="198"/>
      <c r="E28" s="198"/>
      <c r="F28" s="198"/>
      <c r="G28" s="198"/>
      <c r="H28" s="199"/>
      <c r="I28" s="4">
        <v>132</v>
      </c>
      <c r="J28" s="12">
        <v>120022743</v>
      </c>
      <c r="K28" s="12">
        <v>93760567</v>
      </c>
      <c r="L28" s="97"/>
    </row>
    <row r="29" spans="1:12" x14ac:dyDescent="0.2">
      <c r="A29" s="197" t="s">
        <v>316</v>
      </c>
      <c r="B29" s="198"/>
      <c r="C29" s="198"/>
      <c r="D29" s="198"/>
      <c r="E29" s="198"/>
      <c r="F29" s="198"/>
      <c r="G29" s="198"/>
      <c r="H29" s="199"/>
      <c r="I29" s="4">
        <v>133</v>
      </c>
      <c r="J29" s="12">
        <v>29890863</v>
      </c>
      <c r="K29" s="12">
        <v>14718676</v>
      </c>
      <c r="L29" s="97"/>
    </row>
    <row r="30" spans="1:12" x14ac:dyDescent="0.2">
      <c r="A30" s="197" t="s">
        <v>133</v>
      </c>
      <c r="B30" s="198"/>
      <c r="C30" s="198"/>
      <c r="D30" s="198"/>
      <c r="E30" s="198"/>
      <c r="F30" s="198"/>
      <c r="G30" s="198"/>
      <c r="H30" s="199"/>
      <c r="I30" s="4">
        <v>134</v>
      </c>
      <c r="J30" s="103">
        <v>0</v>
      </c>
      <c r="K30" s="103">
        <v>0</v>
      </c>
      <c r="L30" s="97"/>
    </row>
    <row r="31" spans="1:12" x14ac:dyDescent="0.2">
      <c r="A31" s="197" t="s">
        <v>218</v>
      </c>
      <c r="B31" s="198"/>
      <c r="C31" s="198"/>
      <c r="D31" s="198"/>
      <c r="E31" s="198"/>
      <c r="F31" s="198"/>
      <c r="G31" s="198"/>
      <c r="H31" s="199"/>
      <c r="I31" s="4">
        <v>135</v>
      </c>
      <c r="J31" s="12">
        <v>2265</v>
      </c>
      <c r="K31" s="12">
        <v>790206</v>
      </c>
      <c r="L31" s="97"/>
    </row>
    <row r="32" spans="1:12" x14ac:dyDescent="0.2">
      <c r="A32" s="197" t="s">
        <v>134</v>
      </c>
      <c r="B32" s="198"/>
      <c r="C32" s="198"/>
      <c r="D32" s="198"/>
      <c r="E32" s="198"/>
      <c r="F32" s="198"/>
      <c r="G32" s="198"/>
      <c r="H32" s="199"/>
      <c r="I32" s="4">
        <v>136</v>
      </c>
      <c r="J32" s="12">
        <v>0</v>
      </c>
      <c r="K32" s="12">
        <v>0</v>
      </c>
      <c r="L32" s="97"/>
    </row>
    <row r="33" spans="1:12" x14ac:dyDescent="0.2">
      <c r="A33" s="197" t="s">
        <v>209</v>
      </c>
      <c r="B33" s="198"/>
      <c r="C33" s="198"/>
      <c r="D33" s="198"/>
      <c r="E33" s="198"/>
      <c r="F33" s="198"/>
      <c r="G33" s="198"/>
      <c r="H33" s="199"/>
      <c r="I33" s="4">
        <v>137</v>
      </c>
      <c r="J33" s="11">
        <f>SUM(J34:J37)</f>
        <v>65222306</v>
      </c>
      <c r="K33" s="11">
        <f>SUM(K34:K37)</f>
        <v>53688491</v>
      </c>
      <c r="L33" s="97"/>
    </row>
    <row r="34" spans="1:12" x14ac:dyDescent="0.2">
      <c r="A34" s="197" t="s">
        <v>59</v>
      </c>
      <c r="B34" s="198"/>
      <c r="C34" s="198"/>
      <c r="D34" s="198"/>
      <c r="E34" s="198"/>
      <c r="F34" s="198"/>
      <c r="G34" s="198"/>
      <c r="H34" s="199"/>
      <c r="I34" s="4">
        <v>138</v>
      </c>
      <c r="J34" s="12">
        <v>2125866</v>
      </c>
      <c r="K34" s="12">
        <v>7347849</v>
      </c>
      <c r="L34" s="97"/>
    </row>
    <row r="35" spans="1:12" x14ac:dyDescent="0.2">
      <c r="A35" s="197" t="s">
        <v>317</v>
      </c>
      <c r="B35" s="198"/>
      <c r="C35" s="198"/>
      <c r="D35" s="198"/>
      <c r="E35" s="198"/>
      <c r="F35" s="198"/>
      <c r="G35" s="198"/>
      <c r="H35" s="199"/>
      <c r="I35" s="4">
        <v>139</v>
      </c>
      <c r="J35" s="12">
        <v>63053539</v>
      </c>
      <c r="K35" s="12">
        <v>39674262</v>
      </c>
      <c r="L35" s="97"/>
    </row>
    <row r="36" spans="1:12" x14ac:dyDescent="0.2">
      <c r="A36" s="197" t="s">
        <v>219</v>
      </c>
      <c r="B36" s="198"/>
      <c r="C36" s="198"/>
      <c r="D36" s="198"/>
      <c r="E36" s="198"/>
      <c r="F36" s="198"/>
      <c r="G36" s="198"/>
      <c r="H36" s="199"/>
      <c r="I36" s="4">
        <v>140</v>
      </c>
      <c r="J36" s="12">
        <v>42901</v>
      </c>
      <c r="K36" s="12">
        <v>11690</v>
      </c>
      <c r="L36" s="97"/>
    </row>
    <row r="37" spans="1:12" x14ac:dyDescent="0.2">
      <c r="A37" s="197" t="s">
        <v>60</v>
      </c>
      <c r="B37" s="198"/>
      <c r="C37" s="198"/>
      <c r="D37" s="198"/>
      <c r="E37" s="198"/>
      <c r="F37" s="198"/>
      <c r="G37" s="198"/>
      <c r="H37" s="199"/>
      <c r="I37" s="4">
        <v>141</v>
      </c>
      <c r="J37" s="12">
        <v>0</v>
      </c>
      <c r="K37" s="12">
        <v>6654690</v>
      </c>
      <c r="L37" s="97"/>
    </row>
    <row r="38" spans="1:12" x14ac:dyDescent="0.2">
      <c r="A38" s="197" t="s">
        <v>190</v>
      </c>
      <c r="B38" s="198"/>
      <c r="C38" s="198"/>
      <c r="D38" s="198"/>
      <c r="E38" s="198"/>
      <c r="F38" s="198"/>
      <c r="G38" s="198"/>
      <c r="H38" s="199"/>
      <c r="I38" s="4">
        <v>142</v>
      </c>
      <c r="J38" s="12">
        <v>0</v>
      </c>
      <c r="K38" s="12">
        <v>0</v>
      </c>
      <c r="L38" s="97"/>
    </row>
    <row r="39" spans="1:12" x14ac:dyDescent="0.2">
      <c r="A39" s="197" t="s">
        <v>191</v>
      </c>
      <c r="B39" s="198"/>
      <c r="C39" s="198"/>
      <c r="D39" s="198"/>
      <c r="E39" s="198"/>
      <c r="F39" s="198"/>
      <c r="G39" s="198"/>
      <c r="H39" s="199"/>
      <c r="I39" s="4">
        <v>143</v>
      </c>
      <c r="J39" s="12">
        <v>0</v>
      </c>
      <c r="K39" s="12">
        <v>0</v>
      </c>
      <c r="L39" s="97"/>
    </row>
    <row r="40" spans="1:12" x14ac:dyDescent="0.2">
      <c r="A40" s="197" t="s">
        <v>220</v>
      </c>
      <c r="B40" s="198"/>
      <c r="C40" s="198"/>
      <c r="D40" s="198"/>
      <c r="E40" s="198"/>
      <c r="F40" s="198"/>
      <c r="G40" s="198"/>
      <c r="H40" s="199"/>
      <c r="I40" s="4">
        <v>144</v>
      </c>
      <c r="J40" s="12">
        <v>0</v>
      </c>
      <c r="K40" s="12">
        <v>0</v>
      </c>
      <c r="L40" s="97"/>
    </row>
    <row r="41" spans="1:12" x14ac:dyDescent="0.2">
      <c r="A41" s="197" t="s">
        <v>221</v>
      </c>
      <c r="B41" s="198"/>
      <c r="C41" s="198"/>
      <c r="D41" s="198"/>
      <c r="E41" s="198"/>
      <c r="F41" s="198"/>
      <c r="G41" s="198"/>
      <c r="H41" s="199"/>
      <c r="I41" s="4">
        <v>145</v>
      </c>
      <c r="J41" s="12">
        <v>0</v>
      </c>
      <c r="K41" s="12">
        <v>0</v>
      </c>
      <c r="L41" s="97"/>
    </row>
    <row r="42" spans="1:12" x14ac:dyDescent="0.2">
      <c r="A42" s="197" t="s">
        <v>210</v>
      </c>
      <c r="B42" s="198"/>
      <c r="C42" s="198"/>
      <c r="D42" s="198"/>
      <c r="E42" s="198"/>
      <c r="F42" s="198"/>
      <c r="G42" s="198"/>
      <c r="H42" s="199"/>
      <c r="I42" s="4">
        <v>146</v>
      </c>
      <c r="J42" s="106">
        <f>J7+J27+J38+J40</f>
        <v>1957916044</v>
      </c>
      <c r="K42" s="11">
        <f>K7+K27+K38+K40</f>
        <v>2032539311</v>
      </c>
      <c r="L42" s="97"/>
    </row>
    <row r="43" spans="1:12" x14ac:dyDescent="0.2">
      <c r="A43" s="197" t="s">
        <v>211</v>
      </c>
      <c r="B43" s="198"/>
      <c r="C43" s="198"/>
      <c r="D43" s="198"/>
      <c r="E43" s="198"/>
      <c r="F43" s="198"/>
      <c r="G43" s="198"/>
      <c r="H43" s="199"/>
      <c r="I43" s="4">
        <v>147</v>
      </c>
      <c r="J43" s="11">
        <f>J10+J33+J39+J41</f>
        <v>1755856972</v>
      </c>
      <c r="K43" s="11">
        <f>K10+K33+K39+K41</f>
        <v>1888244230</v>
      </c>
      <c r="L43" s="97"/>
    </row>
    <row r="44" spans="1:12" x14ac:dyDescent="0.2">
      <c r="A44" s="197" t="s">
        <v>230</v>
      </c>
      <c r="B44" s="198"/>
      <c r="C44" s="198"/>
      <c r="D44" s="198"/>
      <c r="E44" s="198"/>
      <c r="F44" s="198"/>
      <c r="G44" s="198"/>
      <c r="H44" s="199"/>
      <c r="I44" s="4">
        <v>148</v>
      </c>
      <c r="J44" s="11">
        <f>J42-J43</f>
        <v>202059072</v>
      </c>
      <c r="K44" s="11">
        <f>K42-K43</f>
        <v>144295081</v>
      </c>
      <c r="L44" s="97"/>
    </row>
    <row r="45" spans="1:12" x14ac:dyDescent="0.2">
      <c r="A45" s="217" t="s">
        <v>213</v>
      </c>
      <c r="B45" s="218"/>
      <c r="C45" s="218"/>
      <c r="D45" s="218"/>
      <c r="E45" s="218"/>
      <c r="F45" s="218"/>
      <c r="G45" s="218"/>
      <c r="H45" s="219"/>
      <c r="I45" s="4">
        <v>149</v>
      </c>
      <c r="J45" s="11">
        <f>IF(J42&gt;J43,J42-J43,0)</f>
        <v>202059072</v>
      </c>
      <c r="K45" s="11">
        <f>IF(K42&gt;K43,K42-K43,0)</f>
        <v>144295081</v>
      </c>
      <c r="L45" s="97"/>
    </row>
    <row r="46" spans="1:12" x14ac:dyDescent="0.2">
      <c r="A46" s="217" t="s">
        <v>214</v>
      </c>
      <c r="B46" s="218"/>
      <c r="C46" s="218"/>
      <c r="D46" s="218"/>
      <c r="E46" s="218"/>
      <c r="F46" s="218"/>
      <c r="G46" s="218"/>
      <c r="H46" s="219"/>
      <c r="I46" s="4">
        <v>150</v>
      </c>
      <c r="J46" s="11">
        <f>IF(J43&gt;J42,J43-J42,0)</f>
        <v>0</v>
      </c>
      <c r="K46" s="11">
        <f>IF(K43&gt;K42,K43-K42,0)</f>
        <v>0</v>
      </c>
      <c r="L46" s="97"/>
    </row>
    <row r="47" spans="1:12" x14ac:dyDescent="0.2">
      <c r="A47" s="197" t="s">
        <v>212</v>
      </c>
      <c r="B47" s="198"/>
      <c r="C47" s="198"/>
      <c r="D47" s="198"/>
      <c r="E47" s="198"/>
      <c r="F47" s="198"/>
      <c r="G47" s="198"/>
      <c r="H47" s="199"/>
      <c r="I47" s="4">
        <v>151</v>
      </c>
      <c r="J47" s="12">
        <v>385235</v>
      </c>
      <c r="K47" s="12">
        <v>-12676725</v>
      </c>
      <c r="L47" s="97"/>
    </row>
    <row r="48" spans="1:12" x14ac:dyDescent="0.2">
      <c r="A48" s="197" t="s">
        <v>231</v>
      </c>
      <c r="B48" s="198"/>
      <c r="C48" s="198"/>
      <c r="D48" s="198"/>
      <c r="E48" s="198"/>
      <c r="F48" s="198"/>
      <c r="G48" s="198"/>
      <c r="H48" s="199"/>
      <c r="I48" s="4">
        <v>152</v>
      </c>
      <c r="J48" s="106">
        <f>J44-J47</f>
        <v>201673837</v>
      </c>
      <c r="K48" s="11">
        <f>K44-K47</f>
        <v>156971806</v>
      </c>
      <c r="L48" s="97"/>
    </row>
    <row r="49" spans="1:12" x14ac:dyDescent="0.2">
      <c r="A49" s="217" t="s">
        <v>187</v>
      </c>
      <c r="B49" s="218"/>
      <c r="C49" s="218"/>
      <c r="D49" s="218"/>
      <c r="E49" s="218"/>
      <c r="F49" s="218"/>
      <c r="G49" s="218"/>
      <c r="H49" s="219"/>
      <c r="I49" s="4">
        <v>153</v>
      </c>
      <c r="J49" s="11">
        <f>IF(J48&gt;0,J48,0)</f>
        <v>201673837</v>
      </c>
      <c r="K49" s="106">
        <f>IF(K48&gt;0,K48,0)</f>
        <v>156971806</v>
      </c>
      <c r="L49" s="97"/>
    </row>
    <row r="50" spans="1:12" x14ac:dyDescent="0.2">
      <c r="A50" s="249" t="s">
        <v>215</v>
      </c>
      <c r="B50" s="250"/>
      <c r="C50" s="250"/>
      <c r="D50" s="250"/>
      <c r="E50" s="250"/>
      <c r="F50" s="250"/>
      <c r="G50" s="250"/>
      <c r="H50" s="251"/>
      <c r="I50" s="5">
        <v>154</v>
      </c>
      <c r="J50" s="15">
        <f>IF(J48&lt;0,-J48,0)</f>
        <v>0</v>
      </c>
      <c r="K50" s="15">
        <f>IF(K48&lt;0,-K48,0)</f>
        <v>0</v>
      </c>
      <c r="L50" s="97"/>
    </row>
    <row r="51" spans="1:12" x14ac:dyDescent="0.2">
      <c r="A51" s="203" t="s">
        <v>108</v>
      </c>
      <c r="B51" s="204"/>
      <c r="C51" s="204"/>
      <c r="D51" s="204"/>
      <c r="E51" s="204"/>
      <c r="F51" s="204"/>
      <c r="G51" s="204"/>
      <c r="H51" s="204"/>
      <c r="I51" s="247"/>
      <c r="J51" s="247"/>
      <c r="K51" s="248"/>
      <c r="L51" s="97"/>
    </row>
    <row r="52" spans="1:12" x14ac:dyDescent="0.2">
      <c r="A52" s="207" t="s">
        <v>181</v>
      </c>
      <c r="B52" s="208"/>
      <c r="C52" s="208"/>
      <c r="D52" s="208"/>
      <c r="E52" s="208"/>
      <c r="F52" s="208"/>
      <c r="G52" s="208"/>
      <c r="H52" s="208"/>
      <c r="I52" s="209"/>
      <c r="J52" s="209"/>
      <c r="K52" s="252"/>
      <c r="L52" s="97"/>
    </row>
    <row r="53" spans="1:12" x14ac:dyDescent="0.2">
      <c r="A53" s="241" t="s">
        <v>228</v>
      </c>
      <c r="B53" s="242"/>
      <c r="C53" s="242"/>
      <c r="D53" s="242"/>
      <c r="E53" s="242"/>
      <c r="F53" s="242"/>
      <c r="G53" s="242"/>
      <c r="H53" s="243"/>
      <c r="I53" s="4">
        <v>155</v>
      </c>
      <c r="J53" s="12">
        <v>0</v>
      </c>
      <c r="K53" s="12">
        <v>0</v>
      </c>
      <c r="L53" s="97"/>
    </row>
    <row r="54" spans="1:12" x14ac:dyDescent="0.2">
      <c r="A54" s="241" t="s">
        <v>229</v>
      </c>
      <c r="B54" s="242"/>
      <c r="C54" s="242"/>
      <c r="D54" s="242"/>
      <c r="E54" s="242"/>
      <c r="F54" s="242"/>
      <c r="G54" s="242"/>
      <c r="H54" s="243"/>
      <c r="I54" s="4">
        <v>156</v>
      </c>
      <c r="J54" s="115">
        <v>0</v>
      </c>
      <c r="K54" s="115">
        <v>0</v>
      </c>
      <c r="L54" s="97"/>
    </row>
    <row r="55" spans="1:12" x14ac:dyDescent="0.2">
      <c r="A55" s="203" t="s">
        <v>184</v>
      </c>
      <c r="B55" s="204"/>
      <c r="C55" s="204"/>
      <c r="D55" s="204"/>
      <c r="E55" s="204"/>
      <c r="F55" s="204"/>
      <c r="G55" s="204"/>
      <c r="H55" s="204"/>
      <c r="I55" s="247"/>
      <c r="J55" s="247"/>
      <c r="K55" s="253"/>
      <c r="L55" s="97"/>
    </row>
    <row r="56" spans="1:12" x14ac:dyDescent="0.2">
      <c r="A56" s="207" t="s">
        <v>199</v>
      </c>
      <c r="B56" s="208"/>
      <c r="C56" s="208"/>
      <c r="D56" s="208"/>
      <c r="E56" s="208"/>
      <c r="F56" s="208"/>
      <c r="G56" s="208"/>
      <c r="H56" s="226"/>
      <c r="I56" s="17">
        <v>157</v>
      </c>
      <c r="J56" s="108">
        <f>J48</f>
        <v>201673837</v>
      </c>
      <c r="K56" s="109">
        <f>K48</f>
        <v>156971806</v>
      </c>
      <c r="L56" s="97"/>
    </row>
    <row r="57" spans="1:12" x14ac:dyDescent="0.2">
      <c r="A57" s="197" t="s">
        <v>216</v>
      </c>
      <c r="B57" s="198"/>
      <c r="C57" s="198"/>
      <c r="D57" s="198"/>
      <c r="E57" s="198"/>
      <c r="F57" s="198"/>
      <c r="G57" s="198"/>
      <c r="H57" s="199"/>
      <c r="I57" s="4">
        <v>158</v>
      </c>
      <c r="J57" s="11">
        <f>SUM(J58:J64)</f>
        <v>0</v>
      </c>
      <c r="K57" s="11">
        <f>SUM(K58:K64)</f>
        <v>-49469</v>
      </c>
      <c r="L57" s="97"/>
    </row>
    <row r="58" spans="1:12" x14ac:dyDescent="0.2">
      <c r="A58" s="197" t="s">
        <v>222</v>
      </c>
      <c r="B58" s="198"/>
      <c r="C58" s="198"/>
      <c r="D58" s="198"/>
      <c r="E58" s="198"/>
      <c r="F58" s="198"/>
      <c r="G58" s="198"/>
      <c r="H58" s="199"/>
      <c r="I58" s="4">
        <v>159</v>
      </c>
      <c r="J58" s="12">
        <v>0</v>
      </c>
      <c r="K58" s="12">
        <v>0</v>
      </c>
      <c r="L58" s="97"/>
    </row>
    <row r="59" spans="1:12" x14ac:dyDescent="0.2">
      <c r="A59" s="197" t="s">
        <v>223</v>
      </c>
      <c r="B59" s="198"/>
      <c r="C59" s="198"/>
      <c r="D59" s="198"/>
      <c r="E59" s="198"/>
      <c r="F59" s="198"/>
      <c r="G59" s="198"/>
      <c r="H59" s="199"/>
      <c r="I59" s="4">
        <v>160</v>
      </c>
      <c r="J59" s="12">
        <v>0</v>
      </c>
      <c r="K59" s="12">
        <v>0</v>
      </c>
      <c r="L59" s="97"/>
    </row>
    <row r="60" spans="1:12" x14ac:dyDescent="0.2">
      <c r="A60" s="197" t="s">
        <v>37</v>
      </c>
      <c r="B60" s="198"/>
      <c r="C60" s="198"/>
      <c r="D60" s="198"/>
      <c r="E60" s="198"/>
      <c r="F60" s="198"/>
      <c r="G60" s="198"/>
      <c r="H60" s="199"/>
      <c r="I60" s="4">
        <v>161</v>
      </c>
      <c r="J60" s="12">
        <v>0</v>
      </c>
      <c r="K60" s="12">
        <v>0</v>
      </c>
      <c r="L60" s="97"/>
    </row>
    <row r="61" spans="1:12" x14ac:dyDescent="0.2">
      <c r="A61" s="197" t="s">
        <v>224</v>
      </c>
      <c r="B61" s="198"/>
      <c r="C61" s="198"/>
      <c r="D61" s="198"/>
      <c r="E61" s="198"/>
      <c r="F61" s="198"/>
      <c r="G61" s="198"/>
      <c r="H61" s="199"/>
      <c r="I61" s="4">
        <v>162</v>
      </c>
      <c r="J61" s="12">
        <v>0</v>
      </c>
      <c r="K61" s="12">
        <v>0</v>
      </c>
      <c r="L61" s="97"/>
    </row>
    <row r="62" spans="1:12" x14ac:dyDescent="0.2">
      <c r="A62" s="197" t="s">
        <v>225</v>
      </c>
      <c r="B62" s="198"/>
      <c r="C62" s="198"/>
      <c r="D62" s="198"/>
      <c r="E62" s="198"/>
      <c r="F62" s="198"/>
      <c r="G62" s="198"/>
      <c r="H62" s="199"/>
      <c r="I62" s="4">
        <v>163</v>
      </c>
      <c r="J62" s="12">
        <v>0</v>
      </c>
      <c r="K62" s="12">
        <v>0</v>
      </c>
      <c r="L62" s="97"/>
    </row>
    <row r="63" spans="1:12" x14ac:dyDescent="0.2">
      <c r="A63" s="197" t="s">
        <v>226</v>
      </c>
      <c r="B63" s="198"/>
      <c r="C63" s="198"/>
      <c r="D63" s="198"/>
      <c r="E63" s="198"/>
      <c r="F63" s="198"/>
      <c r="G63" s="198"/>
      <c r="H63" s="199"/>
      <c r="I63" s="4">
        <v>164</v>
      </c>
      <c r="J63" s="12">
        <v>0</v>
      </c>
      <c r="K63" s="12">
        <v>0</v>
      </c>
      <c r="L63" s="97"/>
    </row>
    <row r="64" spans="1:12" x14ac:dyDescent="0.2">
      <c r="A64" s="197" t="s">
        <v>227</v>
      </c>
      <c r="B64" s="198"/>
      <c r="C64" s="198"/>
      <c r="D64" s="198"/>
      <c r="E64" s="198"/>
      <c r="F64" s="198"/>
      <c r="G64" s="198"/>
      <c r="H64" s="199"/>
      <c r="I64" s="4">
        <v>165</v>
      </c>
      <c r="J64" s="12">
        <v>0</v>
      </c>
      <c r="K64" s="12">
        <v>-49469</v>
      </c>
      <c r="L64" s="97"/>
    </row>
    <row r="65" spans="1:12" x14ac:dyDescent="0.2">
      <c r="A65" s="197" t="s">
        <v>217</v>
      </c>
      <c r="B65" s="198"/>
      <c r="C65" s="198"/>
      <c r="D65" s="198"/>
      <c r="E65" s="198"/>
      <c r="F65" s="198"/>
      <c r="G65" s="198"/>
      <c r="H65" s="199"/>
      <c r="I65" s="4">
        <v>166</v>
      </c>
      <c r="J65" s="12">
        <v>0</v>
      </c>
      <c r="K65" s="12">
        <v>0</v>
      </c>
      <c r="L65" s="97"/>
    </row>
    <row r="66" spans="1:12" x14ac:dyDescent="0.2">
      <c r="A66" s="197" t="s">
        <v>188</v>
      </c>
      <c r="B66" s="198"/>
      <c r="C66" s="198"/>
      <c r="D66" s="198"/>
      <c r="E66" s="198"/>
      <c r="F66" s="198"/>
      <c r="G66" s="198"/>
      <c r="H66" s="199"/>
      <c r="I66" s="4">
        <v>167</v>
      </c>
      <c r="J66" s="11">
        <f>J57-J65</f>
        <v>0</v>
      </c>
      <c r="K66" s="11">
        <f>K57-K65</f>
        <v>-49469</v>
      </c>
      <c r="L66" s="97"/>
    </row>
    <row r="67" spans="1:12" x14ac:dyDescent="0.2">
      <c r="A67" s="197" t="s">
        <v>189</v>
      </c>
      <c r="B67" s="198"/>
      <c r="C67" s="198"/>
      <c r="D67" s="198"/>
      <c r="E67" s="198"/>
      <c r="F67" s="198"/>
      <c r="G67" s="198"/>
      <c r="H67" s="199"/>
      <c r="I67" s="4">
        <v>168</v>
      </c>
      <c r="J67" s="15">
        <f>J56+J66</f>
        <v>201673837</v>
      </c>
      <c r="K67" s="15">
        <f>K56+K66</f>
        <v>156922337</v>
      </c>
      <c r="L67" s="97"/>
    </row>
    <row r="68" spans="1:12" x14ac:dyDescent="0.2">
      <c r="A68" s="203" t="s">
        <v>183</v>
      </c>
      <c r="B68" s="204"/>
      <c r="C68" s="204"/>
      <c r="D68" s="204"/>
      <c r="E68" s="204"/>
      <c r="F68" s="204"/>
      <c r="G68" s="204"/>
      <c r="H68" s="204"/>
      <c r="I68" s="247"/>
      <c r="J68" s="247"/>
      <c r="K68" s="248"/>
      <c r="L68" s="97"/>
    </row>
    <row r="69" spans="1:12" x14ac:dyDescent="0.2">
      <c r="A69" s="207" t="s">
        <v>182</v>
      </c>
      <c r="B69" s="208"/>
      <c r="C69" s="208"/>
      <c r="D69" s="208"/>
      <c r="E69" s="208"/>
      <c r="F69" s="208"/>
      <c r="G69" s="208"/>
      <c r="H69" s="208"/>
      <c r="I69" s="239"/>
      <c r="J69" s="239"/>
      <c r="K69" s="240"/>
      <c r="L69" s="97"/>
    </row>
    <row r="70" spans="1:12" x14ac:dyDescent="0.2">
      <c r="A70" s="241" t="s">
        <v>228</v>
      </c>
      <c r="B70" s="242"/>
      <c r="C70" s="242"/>
      <c r="D70" s="242"/>
      <c r="E70" s="242"/>
      <c r="F70" s="242"/>
      <c r="G70" s="242"/>
      <c r="H70" s="243"/>
      <c r="I70" s="4">
        <v>169</v>
      </c>
      <c r="J70" s="103"/>
      <c r="K70" s="103"/>
      <c r="L70" s="97"/>
    </row>
    <row r="71" spans="1:12" x14ac:dyDescent="0.2">
      <c r="A71" s="244" t="s">
        <v>229</v>
      </c>
      <c r="B71" s="245"/>
      <c r="C71" s="245"/>
      <c r="D71" s="245"/>
      <c r="E71" s="245"/>
      <c r="F71" s="245"/>
      <c r="G71" s="245"/>
      <c r="H71" s="246"/>
      <c r="I71" s="7">
        <v>170</v>
      </c>
      <c r="J71" s="116"/>
      <c r="K71" s="116"/>
      <c r="L71" s="97"/>
    </row>
    <row r="72" spans="1:12" x14ac:dyDescent="0.2">
      <c r="L72" s="97"/>
    </row>
    <row r="73" spans="1:12" x14ac:dyDescent="0.2">
      <c r="L73" s="97"/>
    </row>
    <row r="74" spans="1:12" x14ac:dyDescent="0.2">
      <c r="L74" s="97"/>
    </row>
    <row r="75" spans="1:12" x14ac:dyDescent="0.2">
      <c r="L75" s="97"/>
    </row>
    <row r="76" spans="1:12" x14ac:dyDescent="0.2">
      <c r="L76" s="97"/>
    </row>
    <row r="77" spans="1:12" x14ac:dyDescent="0.2">
      <c r="L77" s="97"/>
    </row>
    <row r="78" spans="1:12" x14ac:dyDescent="0.2">
      <c r="K78" s="105"/>
      <c r="L78" s="97"/>
    </row>
    <row r="79" spans="1:12" x14ac:dyDescent="0.2">
      <c r="L79" s="97"/>
    </row>
    <row r="80" spans="1:12" x14ac:dyDescent="0.2">
      <c r="L80" s="97"/>
    </row>
    <row r="81" spans="11:12" x14ac:dyDescent="0.2">
      <c r="L81" s="97"/>
    </row>
    <row r="82" spans="11:12" x14ac:dyDescent="0.2">
      <c r="L82" s="97"/>
    </row>
    <row r="83" spans="11:12" x14ac:dyDescent="0.2">
      <c r="L83" s="97"/>
    </row>
    <row r="84" spans="11:12" x14ac:dyDescent="0.2">
      <c r="L84" s="97"/>
    </row>
    <row r="85" spans="11:12" x14ac:dyDescent="0.2">
      <c r="L85" s="97"/>
    </row>
    <row r="86" spans="11:12" x14ac:dyDescent="0.2">
      <c r="L86" s="97"/>
    </row>
    <row r="87" spans="11:12" x14ac:dyDescent="0.2">
      <c r="L87" s="97"/>
    </row>
    <row r="88" spans="11:12" x14ac:dyDescent="0.2">
      <c r="K88" s="105"/>
      <c r="L88" s="97"/>
    </row>
    <row r="89" spans="11:12" x14ac:dyDescent="0.2">
      <c r="L89" s="97"/>
    </row>
    <row r="90" spans="11:12" x14ac:dyDescent="0.2">
      <c r="K90" s="105"/>
      <c r="L90" s="97"/>
    </row>
    <row r="91" spans="11:12" x14ac:dyDescent="0.2">
      <c r="L91" s="97"/>
    </row>
    <row r="92" spans="11:12" x14ac:dyDescent="0.2">
      <c r="L92" s="97"/>
    </row>
    <row r="93" spans="11:12" x14ac:dyDescent="0.2">
      <c r="L93" s="97"/>
    </row>
    <row r="94" spans="11:12" x14ac:dyDescent="0.2">
      <c r="L94" s="97"/>
    </row>
    <row r="95" spans="11:12" x14ac:dyDescent="0.2">
      <c r="L95" s="97"/>
    </row>
    <row r="96" spans="11:12" x14ac:dyDescent="0.2">
      <c r="L96" s="97"/>
    </row>
    <row r="97" spans="11:12" x14ac:dyDescent="0.2">
      <c r="L97" s="97"/>
    </row>
    <row r="98" spans="11:12" x14ac:dyDescent="0.2">
      <c r="L98" s="97"/>
    </row>
    <row r="99" spans="11:12" x14ac:dyDescent="0.2">
      <c r="L99" s="97"/>
    </row>
    <row r="100" spans="11:12" x14ac:dyDescent="0.2">
      <c r="L100" s="97"/>
    </row>
    <row r="101" spans="11:12" x14ac:dyDescent="0.2">
      <c r="L101" s="97"/>
    </row>
    <row r="102" spans="11:12" x14ac:dyDescent="0.2">
      <c r="L102" s="97"/>
    </row>
    <row r="103" spans="11:12" x14ac:dyDescent="0.2">
      <c r="L103" s="97"/>
    </row>
    <row r="104" spans="11:12" x14ac:dyDescent="0.2">
      <c r="L104" s="97"/>
    </row>
    <row r="105" spans="11:12" x14ac:dyDescent="0.2">
      <c r="L105" s="97"/>
    </row>
    <row r="106" spans="11:12" x14ac:dyDescent="0.2">
      <c r="L106" s="97"/>
    </row>
    <row r="107" spans="11:12" x14ac:dyDescent="0.2">
      <c r="L107" s="97"/>
    </row>
    <row r="108" spans="11:12" x14ac:dyDescent="0.2">
      <c r="L108" s="97"/>
    </row>
    <row r="109" spans="11:12" x14ac:dyDescent="0.2">
      <c r="L109" s="97"/>
    </row>
    <row r="110" spans="11:12" x14ac:dyDescent="0.2">
      <c r="K110" s="105"/>
      <c r="L110" s="97"/>
    </row>
    <row r="111" spans="11:12" x14ac:dyDescent="0.2">
      <c r="L111" s="97"/>
    </row>
    <row r="112" spans="11:12" x14ac:dyDescent="0.2">
      <c r="L112" s="97"/>
    </row>
    <row r="113" spans="10:12" x14ac:dyDescent="0.2">
      <c r="J113" s="105"/>
      <c r="L113" s="97"/>
    </row>
    <row r="114" spans="10:12" x14ac:dyDescent="0.2">
      <c r="L114" s="97"/>
    </row>
    <row r="115" spans="10:12" x14ac:dyDescent="0.2">
      <c r="L115" s="97"/>
    </row>
    <row r="116" spans="10:12" x14ac:dyDescent="0.2">
      <c r="L116" s="97"/>
    </row>
    <row r="117" spans="10:12" x14ac:dyDescent="0.2">
      <c r="L117" s="97"/>
    </row>
    <row r="118" spans="10:12" x14ac:dyDescent="0.2">
      <c r="L118" s="97"/>
    </row>
    <row r="119" spans="10:12" x14ac:dyDescent="0.2">
      <c r="L119" s="97"/>
    </row>
  </sheetData>
  <mergeCells count="70"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4" type="noConversion"/>
  <dataValidations count="3">
    <dataValidation type="whole" operator="notEqual" allowBlank="1" showInputMessage="1" showErrorMessage="1" errorTitle="Pogrešan unos" error="Mogu se unijeti samo cjelobrojne vrijednosti." sqref="J47:K47 J53:K54 J70:K71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26:K46 J48:K50 J12:J46 K12:K24 J7:K10">
      <formula1>0</formula1>
    </dataValidation>
  </dataValidations>
  <printOptions horizontalCentered="1"/>
  <pageMargins left="0.35433070866141736" right="0.35433070866141736" top="0.59055118110236227" bottom="0.59055118110236227" header="0.51181102362204722" footer="0.51181102362204722"/>
  <pageSetup paperSize="9" scale="80" orientation="portrait" r:id="rId1"/>
  <headerFooter alignWithMargins="0"/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2.75" x14ac:dyDescent="0.2"/>
  <cols>
    <col min="7" max="7" width="3.28515625" customWidth="1"/>
    <col min="8" max="8" width="9.140625" hidden="1" customWidth="1"/>
    <col min="10" max="10" width="9.5703125" customWidth="1"/>
  </cols>
  <sheetData>
    <row r="1" spans="1:11" x14ac:dyDescent="0.2">
      <c r="A1" s="268" t="s">
        <v>192</v>
      </c>
      <c r="B1" s="269"/>
      <c r="C1" s="269"/>
      <c r="D1" s="269"/>
      <c r="E1" s="269"/>
      <c r="F1" s="269"/>
      <c r="G1" s="269"/>
      <c r="H1" s="269"/>
      <c r="I1" s="269"/>
      <c r="J1" s="270"/>
      <c r="K1" s="271"/>
    </row>
    <row r="2" spans="1:11" x14ac:dyDescent="0.2">
      <c r="A2" s="273" t="s">
        <v>312</v>
      </c>
      <c r="B2" s="274"/>
      <c r="C2" s="274"/>
      <c r="D2" s="274"/>
      <c r="E2" s="274"/>
      <c r="F2" s="274"/>
      <c r="G2" s="274"/>
      <c r="H2" s="274"/>
      <c r="I2" s="274"/>
      <c r="J2" s="270"/>
      <c r="K2" s="272"/>
    </row>
    <row r="3" spans="1:11" x14ac:dyDescent="0.2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">
      <c r="A4" s="275" t="s">
        <v>311</v>
      </c>
      <c r="B4" s="276"/>
      <c r="C4" s="276"/>
      <c r="D4" s="276"/>
      <c r="E4" s="276"/>
      <c r="F4" s="276"/>
      <c r="G4" s="276"/>
      <c r="H4" s="276"/>
      <c r="I4" s="276"/>
      <c r="J4" s="276"/>
      <c r="K4" s="277"/>
    </row>
    <row r="5" spans="1:11" ht="24" thickBot="1" x14ac:dyDescent="0.25">
      <c r="A5" s="278" t="s">
        <v>53</v>
      </c>
      <c r="B5" s="278"/>
      <c r="C5" s="278"/>
      <c r="D5" s="278"/>
      <c r="E5" s="278"/>
      <c r="F5" s="278"/>
      <c r="G5" s="278"/>
      <c r="H5" s="278"/>
      <c r="I5" s="69" t="s">
        <v>274</v>
      </c>
      <c r="J5" s="70" t="s">
        <v>144</v>
      </c>
      <c r="K5" s="70" t="s">
        <v>145</v>
      </c>
    </row>
    <row r="6" spans="1:11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1">
        <v>2</v>
      </c>
      <c r="J6" s="72" t="s">
        <v>276</v>
      </c>
      <c r="K6" s="72" t="s">
        <v>277</v>
      </c>
    </row>
    <row r="7" spans="1:11" x14ac:dyDescent="0.2">
      <c r="A7" s="260" t="s">
        <v>149</v>
      </c>
      <c r="B7" s="261"/>
      <c r="C7" s="261"/>
      <c r="D7" s="261"/>
      <c r="E7" s="261"/>
      <c r="F7" s="261"/>
      <c r="G7" s="261"/>
      <c r="H7" s="261"/>
      <c r="I7" s="262"/>
      <c r="J7" s="262"/>
      <c r="K7" s="263"/>
    </row>
    <row r="8" spans="1:11" x14ac:dyDescent="0.2">
      <c r="A8" s="211" t="s">
        <v>194</v>
      </c>
      <c r="B8" s="212"/>
      <c r="C8" s="212"/>
      <c r="D8" s="212"/>
      <c r="E8" s="212"/>
      <c r="F8" s="212"/>
      <c r="G8" s="212"/>
      <c r="H8" s="212"/>
      <c r="I8" s="4">
        <v>1</v>
      </c>
      <c r="J8" s="8"/>
      <c r="K8" s="12"/>
    </row>
    <row r="9" spans="1:11" x14ac:dyDescent="0.2">
      <c r="A9" s="211" t="s">
        <v>113</v>
      </c>
      <c r="B9" s="212"/>
      <c r="C9" s="212"/>
      <c r="D9" s="212"/>
      <c r="E9" s="212"/>
      <c r="F9" s="212"/>
      <c r="G9" s="212"/>
      <c r="H9" s="212"/>
      <c r="I9" s="4">
        <v>2</v>
      </c>
      <c r="J9" s="8"/>
      <c r="K9" s="12"/>
    </row>
    <row r="10" spans="1:11" x14ac:dyDescent="0.2">
      <c r="A10" s="211" t="s">
        <v>114</v>
      </c>
      <c r="B10" s="212"/>
      <c r="C10" s="212"/>
      <c r="D10" s="212"/>
      <c r="E10" s="212"/>
      <c r="F10" s="212"/>
      <c r="G10" s="212"/>
      <c r="H10" s="212"/>
      <c r="I10" s="4">
        <v>3</v>
      </c>
      <c r="J10" s="8"/>
      <c r="K10" s="12"/>
    </row>
    <row r="11" spans="1:11" x14ac:dyDescent="0.2">
      <c r="A11" s="211" t="s">
        <v>115</v>
      </c>
      <c r="B11" s="212"/>
      <c r="C11" s="212"/>
      <c r="D11" s="212"/>
      <c r="E11" s="212"/>
      <c r="F11" s="212"/>
      <c r="G11" s="212"/>
      <c r="H11" s="212"/>
      <c r="I11" s="4">
        <v>4</v>
      </c>
      <c r="J11" s="8"/>
      <c r="K11" s="12"/>
    </row>
    <row r="12" spans="1:11" x14ac:dyDescent="0.2">
      <c r="A12" s="211" t="s">
        <v>116</v>
      </c>
      <c r="B12" s="212"/>
      <c r="C12" s="212"/>
      <c r="D12" s="212"/>
      <c r="E12" s="212"/>
      <c r="F12" s="212"/>
      <c r="G12" s="212"/>
      <c r="H12" s="212"/>
      <c r="I12" s="4">
        <v>5</v>
      </c>
      <c r="J12" s="8"/>
      <c r="K12" s="12"/>
    </row>
    <row r="13" spans="1:11" x14ac:dyDescent="0.2">
      <c r="A13" s="197" t="s">
        <v>193</v>
      </c>
      <c r="B13" s="198"/>
      <c r="C13" s="198"/>
      <c r="D13" s="198"/>
      <c r="E13" s="198"/>
      <c r="F13" s="198"/>
      <c r="G13" s="198"/>
      <c r="H13" s="198"/>
      <c r="I13" s="4">
        <v>6</v>
      </c>
      <c r="J13" s="9">
        <f>SUM(J8:J12)</f>
        <v>0</v>
      </c>
      <c r="K13" s="11">
        <f>SUM(K8:K12)</f>
        <v>0</v>
      </c>
    </row>
    <row r="14" spans="1:11" x14ac:dyDescent="0.2">
      <c r="A14" s="211" t="s">
        <v>117</v>
      </c>
      <c r="B14" s="212"/>
      <c r="C14" s="212"/>
      <c r="D14" s="212"/>
      <c r="E14" s="212"/>
      <c r="F14" s="212"/>
      <c r="G14" s="212"/>
      <c r="H14" s="212"/>
      <c r="I14" s="4">
        <v>7</v>
      </c>
      <c r="J14" s="8"/>
      <c r="K14" s="12"/>
    </row>
    <row r="15" spans="1:11" x14ac:dyDescent="0.2">
      <c r="A15" s="211" t="s">
        <v>118</v>
      </c>
      <c r="B15" s="212"/>
      <c r="C15" s="212"/>
      <c r="D15" s="212"/>
      <c r="E15" s="212"/>
      <c r="F15" s="212"/>
      <c r="G15" s="212"/>
      <c r="H15" s="212"/>
      <c r="I15" s="4">
        <v>8</v>
      </c>
      <c r="J15" s="8"/>
      <c r="K15" s="12"/>
    </row>
    <row r="16" spans="1:11" x14ac:dyDescent="0.2">
      <c r="A16" s="211" t="s">
        <v>119</v>
      </c>
      <c r="B16" s="212"/>
      <c r="C16" s="212"/>
      <c r="D16" s="212"/>
      <c r="E16" s="212"/>
      <c r="F16" s="212"/>
      <c r="G16" s="212"/>
      <c r="H16" s="212"/>
      <c r="I16" s="4">
        <v>9</v>
      </c>
      <c r="J16" s="8"/>
      <c r="K16" s="12"/>
    </row>
    <row r="17" spans="1:11" x14ac:dyDescent="0.2">
      <c r="A17" s="211" t="s">
        <v>120</v>
      </c>
      <c r="B17" s="212"/>
      <c r="C17" s="212"/>
      <c r="D17" s="212"/>
      <c r="E17" s="212"/>
      <c r="F17" s="212"/>
      <c r="G17" s="212"/>
      <c r="H17" s="212"/>
      <c r="I17" s="4">
        <v>10</v>
      </c>
      <c r="J17" s="8"/>
      <c r="K17" s="12"/>
    </row>
    <row r="18" spans="1:11" x14ac:dyDescent="0.2">
      <c r="A18" s="211" t="s">
        <v>121</v>
      </c>
      <c r="B18" s="212"/>
      <c r="C18" s="212"/>
      <c r="D18" s="212"/>
      <c r="E18" s="212"/>
      <c r="F18" s="212"/>
      <c r="G18" s="212"/>
      <c r="H18" s="212"/>
      <c r="I18" s="4">
        <v>11</v>
      </c>
      <c r="J18" s="8"/>
      <c r="K18" s="12"/>
    </row>
    <row r="19" spans="1:11" x14ac:dyDescent="0.2">
      <c r="A19" s="211" t="s">
        <v>122</v>
      </c>
      <c r="B19" s="212"/>
      <c r="C19" s="212"/>
      <c r="D19" s="212"/>
      <c r="E19" s="212"/>
      <c r="F19" s="212"/>
      <c r="G19" s="212"/>
      <c r="H19" s="212"/>
      <c r="I19" s="4">
        <v>12</v>
      </c>
      <c r="J19" s="8"/>
      <c r="K19" s="12"/>
    </row>
    <row r="20" spans="1:11" x14ac:dyDescent="0.2">
      <c r="A20" s="197" t="s">
        <v>39</v>
      </c>
      <c r="B20" s="198"/>
      <c r="C20" s="198"/>
      <c r="D20" s="198"/>
      <c r="E20" s="198"/>
      <c r="F20" s="198"/>
      <c r="G20" s="198"/>
      <c r="H20" s="198"/>
      <c r="I20" s="4">
        <v>13</v>
      </c>
      <c r="J20" s="9">
        <f>SUM(J14:J19)</f>
        <v>0</v>
      </c>
      <c r="K20" s="11">
        <f>SUM(K14:K19)</f>
        <v>0</v>
      </c>
    </row>
    <row r="21" spans="1:11" x14ac:dyDescent="0.2">
      <c r="A21" s="197" t="s">
        <v>101</v>
      </c>
      <c r="B21" s="264"/>
      <c r="C21" s="264"/>
      <c r="D21" s="264"/>
      <c r="E21" s="264"/>
      <c r="F21" s="264"/>
      <c r="G21" s="264"/>
      <c r="H21" s="265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">
      <c r="A22" s="258" t="s">
        <v>102</v>
      </c>
      <c r="B22" s="266"/>
      <c r="C22" s="266"/>
      <c r="D22" s="266"/>
      <c r="E22" s="266"/>
      <c r="F22" s="266"/>
      <c r="G22" s="266"/>
      <c r="H22" s="267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">
      <c r="A23" s="260" t="s">
        <v>152</v>
      </c>
      <c r="B23" s="261"/>
      <c r="C23" s="261"/>
      <c r="D23" s="261"/>
      <c r="E23" s="261"/>
      <c r="F23" s="261"/>
      <c r="G23" s="261"/>
      <c r="H23" s="261"/>
      <c r="I23" s="262"/>
      <c r="J23" s="262"/>
      <c r="K23" s="263"/>
    </row>
    <row r="24" spans="1:11" x14ac:dyDescent="0.2">
      <c r="A24" s="211" t="s">
        <v>158</v>
      </c>
      <c r="B24" s="212"/>
      <c r="C24" s="212"/>
      <c r="D24" s="212"/>
      <c r="E24" s="212"/>
      <c r="F24" s="212"/>
      <c r="G24" s="212"/>
      <c r="H24" s="212"/>
      <c r="I24" s="4">
        <v>16</v>
      </c>
      <c r="J24" s="8"/>
      <c r="K24" s="12"/>
    </row>
    <row r="25" spans="1:11" x14ac:dyDescent="0.2">
      <c r="A25" s="211" t="s">
        <v>159</v>
      </c>
      <c r="B25" s="212"/>
      <c r="C25" s="212"/>
      <c r="D25" s="212"/>
      <c r="E25" s="212"/>
      <c r="F25" s="212"/>
      <c r="G25" s="212"/>
      <c r="H25" s="212"/>
      <c r="I25" s="4">
        <v>17</v>
      </c>
      <c r="J25" s="8"/>
      <c r="K25" s="12"/>
    </row>
    <row r="26" spans="1:11" x14ac:dyDescent="0.2">
      <c r="A26" s="211" t="s">
        <v>40</v>
      </c>
      <c r="B26" s="212"/>
      <c r="C26" s="212"/>
      <c r="D26" s="212"/>
      <c r="E26" s="212"/>
      <c r="F26" s="212"/>
      <c r="G26" s="212"/>
      <c r="H26" s="212"/>
      <c r="I26" s="4">
        <v>18</v>
      </c>
      <c r="J26" s="8"/>
      <c r="K26" s="12"/>
    </row>
    <row r="27" spans="1:11" x14ac:dyDescent="0.2">
      <c r="A27" s="211" t="s">
        <v>41</v>
      </c>
      <c r="B27" s="212"/>
      <c r="C27" s="212"/>
      <c r="D27" s="212"/>
      <c r="E27" s="212"/>
      <c r="F27" s="212"/>
      <c r="G27" s="212"/>
      <c r="H27" s="212"/>
      <c r="I27" s="4">
        <v>19</v>
      </c>
      <c r="J27" s="8"/>
      <c r="K27" s="12"/>
    </row>
    <row r="28" spans="1:11" x14ac:dyDescent="0.2">
      <c r="A28" s="211" t="s">
        <v>160</v>
      </c>
      <c r="B28" s="212"/>
      <c r="C28" s="212"/>
      <c r="D28" s="212"/>
      <c r="E28" s="212"/>
      <c r="F28" s="212"/>
      <c r="G28" s="212"/>
      <c r="H28" s="212"/>
      <c r="I28" s="4">
        <v>20</v>
      </c>
      <c r="J28" s="8"/>
      <c r="K28" s="12"/>
    </row>
    <row r="29" spans="1:11" x14ac:dyDescent="0.2">
      <c r="A29" s="197" t="s">
        <v>107</v>
      </c>
      <c r="B29" s="198"/>
      <c r="C29" s="198"/>
      <c r="D29" s="198"/>
      <c r="E29" s="198"/>
      <c r="F29" s="198"/>
      <c r="G29" s="198"/>
      <c r="H29" s="198"/>
      <c r="I29" s="4">
        <v>21</v>
      </c>
      <c r="J29" s="9">
        <f>SUM(J24:J28)</f>
        <v>0</v>
      </c>
      <c r="K29" s="11">
        <f>SUM(K24:K28)</f>
        <v>0</v>
      </c>
    </row>
    <row r="30" spans="1:11" x14ac:dyDescent="0.2">
      <c r="A30" s="211" t="s">
        <v>2</v>
      </c>
      <c r="B30" s="212"/>
      <c r="C30" s="212"/>
      <c r="D30" s="212"/>
      <c r="E30" s="212"/>
      <c r="F30" s="212"/>
      <c r="G30" s="212"/>
      <c r="H30" s="212"/>
      <c r="I30" s="4">
        <v>22</v>
      </c>
      <c r="J30" s="8"/>
      <c r="K30" s="12"/>
    </row>
    <row r="31" spans="1:11" x14ac:dyDescent="0.2">
      <c r="A31" s="211" t="s">
        <v>3</v>
      </c>
      <c r="B31" s="212"/>
      <c r="C31" s="212"/>
      <c r="D31" s="212"/>
      <c r="E31" s="212"/>
      <c r="F31" s="212"/>
      <c r="G31" s="212"/>
      <c r="H31" s="212"/>
      <c r="I31" s="4">
        <v>23</v>
      </c>
      <c r="J31" s="8"/>
      <c r="K31" s="12"/>
    </row>
    <row r="32" spans="1:11" x14ac:dyDescent="0.2">
      <c r="A32" s="211" t="s">
        <v>4</v>
      </c>
      <c r="B32" s="212"/>
      <c r="C32" s="212"/>
      <c r="D32" s="212"/>
      <c r="E32" s="212"/>
      <c r="F32" s="212"/>
      <c r="G32" s="212"/>
      <c r="H32" s="212"/>
      <c r="I32" s="4">
        <v>24</v>
      </c>
      <c r="J32" s="8"/>
      <c r="K32" s="12"/>
    </row>
    <row r="33" spans="1:11" x14ac:dyDescent="0.2">
      <c r="A33" s="197" t="s">
        <v>42</v>
      </c>
      <c r="B33" s="198"/>
      <c r="C33" s="198"/>
      <c r="D33" s="198"/>
      <c r="E33" s="198"/>
      <c r="F33" s="198"/>
      <c r="G33" s="198"/>
      <c r="H33" s="198"/>
      <c r="I33" s="4">
        <v>25</v>
      </c>
      <c r="J33" s="9">
        <f>SUM(J30:J32)</f>
        <v>0</v>
      </c>
      <c r="K33" s="11">
        <f>SUM(K30:K32)</f>
        <v>0</v>
      </c>
    </row>
    <row r="34" spans="1:11" x14ac:dyDescent="0.2">
      <c r="A34" s="197" t="s">
        <v>103</v>
      </c>
      <c r="B34" s="198"/>
      <c r="C34" s="198"/>
      <c r="D34" s="198"/>
      <c r="E34" s="198"/>
      <c r="F34" s="198"/>
      <c r="G34" s="198"/>
      <c r="H34" s="198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">
      <c r="A35" s="197" t="s">
        <v>104</v>
      </c>
      <c r="B35" s="198"/>
      <c r="C35" s="198"/>
      <c r="D35" s="198"/>
      <c r="E35" s="198"/>
      <c r="F35" s="198"/>
      <c r="G35" s="198"/>
      <c r="H35" s="198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">
      <c r="A36" s="260" t="s">
        <v>153</v>
      </c>
      <c r="B36" s="261"/>
      <c r="C36" s="261"/>
      <c r="D36" s="261"/>
      <c r="E36" s="261"/>
      <c r="F36" s="261"/>
      <c r="G36" s="261"/>
      <c r="H36" s="261"/>
      <c r="I36" s="262">
        <v>0</v>
      </c>
      <c r="J36" s="262"/>
      <c r="K36" s="263"/>
    </row>
    <row r="37" spans="1:11" x14ac:dyDescent="0.2">
      <c r="A37" s="211" t="s">
        <v>167</v>
      </c>
      <c r="B37" s="212"/>
      <c r="C37" s="212"/>
      <c r="D37" s="212"/>
      <c r="E37" s="212"/>
      <c r="F37" s="212"/>
      <c r="G37" s="212"/>
      <c r="H37" s="212"/>
      <c r="I37" s="4">
        <v>28</v>
      </c>
      <c r="J37" s="8"/>
      <c r="K37" s="12"/>
    </row>
    <row r="38" spans="1:11" x14ac:dyDescent="0.2">
      <c r="A38" s="211" t="s">
        <v>25</v>
      </c>
      <c r="B38" s="212"/>
      <c r="C38" s="212"/>
      <c r="D38" s="212"/>
      <c r="E38" s="212"/>
      <c r="F38" s="212"/>
      <c r="G38" s="212"/>
      <c r="H38" s="212"/>
      <c r="I38" s="4">
        <v>29</v>
      </c>
      <c r="J38" s="8"/>
      <c r="K38" s="12"/>
    </row>
    <row r="39" spans="1:11" x14ac:dyDescent="0.2">
      <c r="A39" s="211" t="s">
        <v>26</v>
      </c>
      <c r="B39" s="212"/>
      <c r="C39" s="212"/>
      <c r="D39" s="212"/>
      <c r="E39" s="212"/>
      <c r="F39" s="212"/>
      <c r="G39" s="212"/>
      <c r="H39" s="212"/>
      <c r="I39" s="4">
        <v>30</v>
      </c>
      <c r="J39" s="8"/>
      <c r="K39" s="12"/>
    </row>
    <row r="40" spans="1:11" x14ac:dyDescent="0.2">
      <c r="A40" s="197" t="s">
        <v>43</v>
      </c>
      <c r="B40" s="198"/>
      <c r="C40" s="198"/>
      <c r="D40" s="198"/>
      <c r="E40" s="198"/>
      <c r="F40" s="198"/>
      <c r="G40" s="198"/>
      <c r="H40" s="198"/>
      <c r="I40" s="4">
        <v>31</v>
      </c>
      <c r="J40" s="9">
        <f>SUM(J37:J39)</f>
        <v>0</v>
      </c>
      <c r="K40" s="11">
        <f>SUM(K37:K39)</f>
        <v>0</v>
      </c>
    </row>
    <row r="41" spans="1:11" x14ac:dyDescent="0.2">
      <c r="A41" s="211" t="s">
        <v>27</v>
      </c>
      <c r="B41" s="212"/>
      <c r="C41" s="212"/>
      <c r="D41" s="212"/>
      <c r="E41" s="212"/>
      <c r="F41" s="212"/>
      <c r="G41" s="212"/>
      <c r="H41" s="212"/>
      <c r="I41" s="4">
        <v>32</v>
      </c>
      <c r="J41" s="8"/>
      <c r="K41" s="12"/>
    </row>
    <row r="42" spans="1:11" x14ac:dyDescent="0.2">
      <c r="A42" s="211" t="s">
        <v>28</v>
      </c>
      <c r="B42" s="212"/>
      <c r="C42" s="212"/>
      <c r="D42" s="212"/>
      <c r="E42" s="212"/>
      <c r="F42" s="212"/>
      <c r="G42" s="212"/>
      <c r="H42" s="212"/>
      <c r="I42" s="4">
        <v>33</v>
      </c>
      <c r="J42" s="8"/>
      <c r="K42" s="12"/>
    </row>
    <row r="43" spans="1:11" x14ac:dyDescent="0.2">
      <c r="A43" s="211" t="s">
        <v>29</v>
      </c>
      <c r="B43" s="212"/>
      <c r="C43" s="212"/>
      <c r="D43" s="212"/>
      <c r="E43" s="212"/>
      <c r="F43" s="212"/>
      <c r="G43" s="212"/>
      <c r="H43" s="212"/>
      <c r="I43" s="4">
        <v>34</v>
      </c>
      <c r="J43" s="8"/>
      <c r="K43" s="12"/>
    </row>
    <row r="44" spans="1:11" x14ac:dyDescent="0.2">
      <c r="A44" s="211" t="s">
        <v>30</v>
      </c>
      <c r="B44" s="212"/>
      <c r="C44" s="212"/>
      <c r="D44" s="212"/>
      <c r="E44" s="212"/>
      <c r="F44" s="212"/>
      <c r="G44" s="212"/>
      <c r="H44" s="212"/>
      <c r="I44" s="4">
        <v>35</v>
      </c>
      <c r="J44" s="8"/>
      <c r="K44" s="12"/>
    </row>
    <row r="45" spans="1:11" x14ac:dyDescent="0.2">
      <c r="A45" s="211" t="s">
        <v>31</v>
      </c>
      <c r="B45" s="212"/>
      <c r="C45" s="212"/>
      <c r="D45" s="212"/>
      <c r="E45" s="212"/>
      <c r="F45" s="212"/>
      <c r="G45" s="212"/>
      <c r="H45" s="212"/>
      <c r="I45" s="4">
        <v>36</v>
      </c>
      <c r="J45" s="8"/>
      <c r="K45" s="12"/>
    </row>
    <row r="46" spans="1:11" x14ac:dyDescent="0.2">
      <c r="A46" s="197" t="s">
        <v>142</v>
      </c>
      <c r="B46" s="198"/>
      <c r="C46" s="198"/>
      <c r="D46" s="198"/>
      <c r="E46" s="198"/>
      <c r="F46" s="198"/>
      <c r="G46" s="198"/>
      <c r="H46" s="198"/>
      <c r="I46" s="4">
        <v>37</v>
      </c>
      <c r="J46" s="9">
        <f>SUM(J41:J45)</f>
        <v>0</v>
      </c>
      <c r="K46" s="11">
        <f>SUM(K41:K45)</f>
        <v>0</v>
      </c>
    </row>
    <row r="47" spans="1:11" x14ac:dyDescent="0.2">
      <c r="A47" s="197" t="s">
        <v>155</v>
      </c>
      <c r="B47" s="198"/>
      <c r="C47" s="198"/>
      <c r="D47" s="198"/>
      <c r="E47" s="198"/>
      <c r="F47" s="198"/>
      <c r="G47" s="198"/>
      <c r="H47" s="198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">
      <c r="A48" s="197" t="s">
        <v>156</v>
      </c>
      <c r="B48" s="198"/>
      <c r="C48" s="198"/>
      <c r="D48" s="198"/>
      <c r="E48" s="198"/>
      <c r="F48" s="198"/>
      <c r="G48" s="198"/>
      <c r="H48" s="198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">
      <c r="A49" s="197" t="s">
        <v>143</v>
      </c>
      <c r="B49" s="198"/>
      <c r="C49" s="198"/>
      <c r="D49" s="198"/>
      <c r="E49" s="198"/>
      <c r="F49" s="198"/>
      <c r="G49" s="198"/>
      <c r="H49" s="198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">
      <c r="A50" s="197" t="s">
        <v>13</v>
      </c>
      <c r="B50" s="198"/>
      <c r="C50" s="198"/>
      <c r="D50" s="198"/>
      <c r="E50" s="198"/>
      <c r="F50" s="198"/>
      <c r="G50" s="198"/>
      <c r="H50" s="198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">
      <c r="A51" s="197" t="s">
        <v>154</v>
      </c>
      <c r="B51" s="198"/>
      <c r="C51" s="198"/>
      <c r="D51" s="198"/>
      <c r="E51" s="198"/>
      <c r="F51" s="198"/>
      <c r="G51" s="198"/>
      <c r="H51" s="198"/>
      <c r="I51" s="4">
        <v>42</v>
      </c>
      <c r="J51" s="8"/>
      <c r="K51" s="12"/>
    </row>
    <row r="52" spans="1:11" x14ac:dyDescent="0.2">
      <c r="A52" s="197" t="s">
        <v>169</v>
      </c>
      <c r="B52" s="198"/>
      <c r="C52" s="198"/>
      <c r="D52" s="198"/>
      <c r="E52" s="198"/>
      <c r="F52" s="198"/>
      <c r="G52" s="198"/>
      <c r="H52" s="198"/>
      <c r="I52" s="4">
        <v>43</v>
      </c>
      <c r="J52" s="8"/>
      <c r="K52" s="12"/>
    </row>
    <row r="53" spans="1:11" x14ac:dyDescent="0.2">
      <c r="A53" s="197" t="s">
        <v>170</v>
      </c>
      <c r="B53" s="198"/>
      <c r="C53" s="198"/>
      <c r="D53" s="198"/>
      <c r="E53" s="198"/>
      <c r="F53" s="198"/>
      <c r="G53" s="198"/>
      <c r="H53" s="198"/>
      <c r="I53" s="4">
        <v>44</v>
      </c>
      <c r="J53" s="8"/>
      <c r="K53" s="12"/>
    </row>
    <row r="54" spans="1:11" x14ac:dyDescent="0.2">
      <c r="A54" s="258" t="s">
        <v>171</v>
      </c>
      <c r="B54" s="259"/>
      <c r="C54" s="259"/>
      <c r="D54" s="259"/>
      <c r="E54" s="259"/>
      <c r="F54" s="259"/>
      <c r="G54" s="259"/>
      <c r="H54" s="259"/>
      <c r="I54" s="7">
        <v>45</v>
      </c>
      <c r="J54" s="10">
        <f>J51+J52-J53</f>
        <v>0</v>
      </c>
      <c r="K54" s="15">
        <f>K51+K52-K53</f>
        <v>0</v>
      </c>
    </row>
    <row r="55" spans="1:11" x14ac:dyDescent="0.2">
      <c r="A55" s="73" t="s">
        <v>168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</row>
  </sheetData>
  <mergeCells count="54"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54:H54"/>
    <mergeCell ref="A49:H49"/>
    <mergeCell ref="A50:H50"/>
    <mergeCell ref="A51:H51"/>
    <mergeCell ref="A52:H52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SheetLayoutView="110" workbookViewId="0">
      <selection activeCell="J27" sqref="J27"/>
    </sheetView>
  </sheetViews>
  <sheetFormatPr defaultRowHeight="12.75" x14ac:dyDescent="0.2"/>
  <cols>
    <col min="1" max="4" width="8.42578125" customWidth="1"/>
    <col min="5" max="5" width="23.5703125" customWidth="1"/>
    <col min="6" max="6" width="12.85546875" customWidth="1"/>
    <col min="7" max="7" width="0.42578125" customWidth="1"/>
    <col min="8" max="8" width="0.28515625" customWidth="1"/>
    <col min="9" max="9" width="8.140625" customWidth="1"/>
    <col min="10" max="10" width="10.140625" style="74" customWidth="1"/>
    <col min="11" max="11" width="11.28515625" style="74" customWidth="1"/>
  </cols>
  <sheetData>
    <row r="1" spans="1:11" ht="15.75" x14ac:dyDescent="0.2">
      <c r="A1" s="268" t="s">
        <v>157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73" t="s">
        <v>341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x14ac:dyDescent="0.2">
      <c r="A3" s="68"/>
      <c r="B3" s="129"/>
      <c r="C3" s="129"/>
      <c r="D3" s="129"/>
      <c r="E3" s="129"/>
      <c r="F3" s="129"/>
      <c r="G3" s="129"/>
      <c r="H3" s="129"/>
      <c r="I3" s="129"/>
      <c r="J3" s="104"/>
      <c r="K3" s="3"/>
    </row>
    <row r="4" spans="1:11" ht="12.75" customHeight="1" x14ac:dyDescent="0.2">
      <c r="A4" s="232" t="s">
        <v>319</v>
      </c>
      <c r="B4" s="233"/>
      <c r="C4" s="233"/>
      <c r="D4" s="233"/>
      <c r="E4" s="233"/>
      <c r="F4" s="233"/>
      <c r="G4" s="233"/>
      <c r="H4" s="233"/>
      <c r="I4" s="233"/>
      <c r="J4" s="233"/>
      <c r="K4" s="234"/>
    </row>
    <row r="5" spans="1:11" ht="24" thickBot="1" x14ac:dyDescent="0.25">
      <c r="A5" s="278" t="s">
        <v>53</v>
      </c>
      <c r="B5" s="278"/>
      <c r="C5" s="278"/>
      <c r="D5" s="278"/>
      <c r="E5" s="278"/>
      <c r="F5" s="278"/>
      <c r="G5" s="278"/>
      <c r="H5" s="278"/>
      <c r="I5" s="121" t="s">
        <v>274</v>
      </c>
      <c r="J5" s="70" t="s">
        <v>329</v>
      </c>
      <c r="K5" s="70" t="s">
        <v>330</v>
      </c>
    </row>
    <row r="6" spans="1:11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1">
        <v>2</v>
      </c>
      <c r="J6" s="72" t="s">
        <v>276</v>
      </c>
      <c r="K6" s="72" t="s">
        <v>277</v>
      </c>
    </row>
    <row r="7" spans="1:11" x14ac:dyDescent="0.2">
      <c r="A7" s="260" t="s">
        <v>149</v>
      </c>
      <c r="B7" s="261"/>
      <c r="C7" s="261"/>
      <c r="D7" s="261"/>
      <c r="E7" s="261"/>
      <c r="F7" s="261"/>
      <c r="G7" s="261"/>
      <c r="H7" s="261"/>
      <c r="I7" s="280"/>
      <c r="J7" s="280"/>
      <c r="K7" s="281"/>
    </row>
    <row r="8" spans="1:11" x14ac:dyDescent="0.2">
      <c r="A8" s="211" t="s">
        <v>32</v>
      </c>
      <c r="B8" s="212"/>
      <c r="C8" s="212"/>
      <c r="D8" s="212"/>
      <c r="E8" s="212"/>
      <c r="F8" s="212"/>
      <c r="G8" s="212"/>
      <c r="H8" s="212"/>
      <c r="I8" s="4">
        <v>1</v>
      </c>
      <c r="J8" s="12">
        <v>202059072.31999999</v>
      </c>
      <c r="K8" s="12">
        <v>144295081</v>
      </c>
    </row>
    <row r="9" spans="1:11" x14ac:dyDescent="0.2">
      <c r="A9" s="211" t="s">
        <v>33</v>
      </c>
      <c r="B9" s="212"/>
      <c r="C9" s="212"/>
      <c r="D9" s="212"/>
      <c r="E9" s="212"/>
      <c r="F9" s="212"/>
      <c r="G9" s="212"/>
      <c r="H9" s="212"/>
      <c r="I9" s="4">
        <v>2</v>
      </c>
      <c r="J9" s="12">
        <v>76457367.670000002</v>
      </c>
      <c r="K9" s="12">
        <v>84203492</v>
      </c>
    </row>
    <row r="10" spans="1:11" x14ac:dyDescent="0.2">
      <c r="A10" s="211" t="s">
        <v>34</v>
      </c>
      <c r="B10" s="212"/>
      <c r="C10" s="212"/>
      <c r="D10" s="212"/>
      <c r="E10" s="212"/>
      <c r="F10" s="212"/>
      <c r="G10" s="212"/>
      <c r="H10" s="212"/>
      <c r="I10" s="4">
        <v>3</v>
      </c>
      <c r="J10" s="12">
        <v>25002293.199999999</v>
      </c>
      <c r="K10" s="12">
        <v>38895306.119999997</v>
      </c>
    </row>
    <row r="11" spans="1:11" x14ac:dyDescent="0.2">
      <c r="A11" s="211" t="s">
        <v>35</v>
      </c>
      <c r="B11" s="212"/>
      <c r="C11" s="212"/>
      <c r="D11" s="212"/>
      <c r="E11" s="212"/>
      <c r="F11" s="212"/>
      <c r="G11" s="212"/>
      <c r="H11" s="212"/>
      <c r="I11" s="4">
        <v>4</v>
      </c>
      <c r="J11" s="12">
        <v>2392668.2399998899</v>
      </c>
      <c r="K11" s="12">
        <v>0</v>
      </c>
    </row>
    <row r="12" spans="1:11" x14ac:dyDescent="0.2">
      <c r="A12" s="211" t="s">
        <v>36</v>
      </c>
      <c r="B12" s="212"/>
      <c r="C12" s="212"/>
      <c r="D12" s="212"/>
      <c r="E12" s="212"/>
      <c r="F12" s="212"/>
      <c r="G12" s="212"/>
      <c r="H12" s="212"/>
      <c r="I12" s="4">
        <v>5</v>
      </c>
      <c r="J12" s="12">
        <v>0</v>
      </c>
      <c r="K12" s="12">
        <v>14928474.77</v>
      </c>
    </row>
    <row r="13" spans="1:11" x14ac:dyDescent="0.2">
      <c r="A13" s="211" t="s">
        <v>45</v>
      </c>
      <c r="B13" s="212"/>
      <c r="C13" s="212"/>
      <c r="D13" s="212"/>
      <c r="E13" s="212"/>
      <c r="F13" s="212"/>
      <c r="G13" s="212"/>
      <c r="H13" s="212"/>
      <c r="I13" s="4">
        <v>6</v>
      </c>
      <c r="J13" s="12">
        <v>19962090</v>
      </c>
      <c r="K13" s="12">
        <v>23441894.510000002</v>
      </c>
    </row>
    <row r="14" spans="1:11" x14ac:dyDescent="0.2">
      <c r="A14" s="197" t="s">
        <v>150</v>
      </c>
      <c r="B14" s="198"/>
      <c r="C14" s="198"/>
      <c r="D14" s="198"/>
      <c r="E14" s="198"/>
      <c r="F14" s="198"/>
      <c r="G14" s="198"/>
      <c r="H14" s="198"/>
      <c r="I14" s="4">
        <v>7</v>
      </c>
      <c r="J14" s="11">
        <f>SUM(J8:J13)</f>
        <v>325873491.42999989</v>
      </c>
      <c r="K14" s="11">
        <f>SUM(K8:K13)</f>
        <v>305764248.39999998</v>
      </c>
    </row>
    <row r="15" spans="1:11" x14ac:dyDescent="0.2">
      <c r="A15" s="211" t="s">
        <v>46</v>
      </c>
      <c r="B15" s="212"/>
      <c r="C15" s="212"/>
      <c r="D15" s="212"/>
      <c r="E15" s="212"/>
      <c r="F15" s="212"/>
      <c r="G15" s="212"/>
      <c r="H15" s="212"/>
      <c r="I15" s="4">
        <v>8</v>
      </c>
      <c r="J15" s="12">
        <v>0</v>
      </c>
      <c r="K15" s="12">
        <v>0</v>
      </c>
    </row>
    <row r="16" spans="1:11" x14ac:dyDescent="0.2">
      <c r="A16" s="211" t="s">
        <v>47</v>
      </c>
      <c r="B16" s="212"/>
      <c r="C16" s="212"/>
      <c r="D16" s="212"/>
      <c r="E16" s="212"/>
      <c r="F16" s="212"/>
      <c r="G16" s="212"/>
      <c r="H16" s="212"/>
      <c r="I16" s="4">
        <v>9</v>
      </c>
      <c r="J16" s="12">
        <v>0</v>
      </c>
      <c r="K16" s="12">
        <v>103422261.08</v>
      </c>
    </row>
    <row r="17" spans="1:11" x14ac:dyDescent="0.2">
      <c r="A17" s="211" t="s">
        <v>48</v>
      </c>
      <c r="B17" s="212"/>
      <c r="C17" s="212"/>
      <c r="D17" s="212"/>
      <c r="E17" s="212"/>
      <c r="F17" s="212"/>
      <c r="G17" s="212"/>
      <c r="H17" s="212"/>
      <c r="I17" s="4">
        <v>10</v>
      </c>
      <c r="J17" s="12">
        <v>42797657.310000002</v>
      </c>
      <c r="K17" s="12">
        <v>0</v>
      </c>
    </row>
    <row r="18" spans="1:11" x14ac:dyDescent="0.2">
      <c r="A18" s="211" t="s">
        <v>49</v>
      </c>
      <c r="B18" s="212"/>
      <c r="C18" s="212"/>
      <c r="D18" s="212"/>
      <c r="E18" s="212"/>
      <c r="F18" s="212"/>
      <c r="G18" s="212"/>
      <c r="H18" s="212"/>
      <c r="I18" s="4">
        <v>11</v>
      </c>
      <c r="J18" s="103">
        <v>117357494</v>
      </c>
      <c r="K18" s="12">
        <v>109666186</v>
      </c>
    </row>
    <row r="19" spans="1:11" x14ac:dyDescent="0.2">
      <c r="A19" s="197" t="s">
        <v>151</v>
      </c>
      <c r="B19" s="198"/>
      <c r="C19" s="198"/>
      <c r="D19" s="198"/>
      <c r="E19" s="198"/>
      <c r="F19" s="198"/>
      <c r="G19" s="198"/>
      <c r="H19" s="198"/>
      <c r="I19" s="4">
        <v>12</v>
      </c>
      <c r="J19" s="11">
        <f>SUM(J15:J18)</f>
        <v>160155151.31</v>
      </c>
      <c r="K19" s="11">
        <f>SUM(K15:K18)</f>
        <v>213088447.07999998</v>
      </c>
    </row>
    <row r="20" spans="1:11" x14ac:dyDescent="0.2">
      <c r="A20" s="197" t="s">
        <v>322</v>
      </c>
      <c r="B20" s="198"/>
      <c r="C20" s="198"/>
      <c r="D20" s="198"/>
      <c r="E20" s="198"/>
      <c r="F20" s="198"/>
      <c r="G20" s="198"/>
      <c r="H20" s="198"/>
      <c r="I20" s="4">
        <v>13</v>
      </c>
      <c r="J20" s="11">
        <f>IF(J14&gt;J19,J14-J19,0)</f>
        <v>165718340.11999989</v>
      </c>
      <c r="K20" s="11">
        <f>IF(K14&gt;K19,K14-K19,0)</f>
        <v>92675801.319999993</v>
      </c>
    </row>
    <row r="21" spans="1:11" x14ac:dyDescent="0.2">
      <c r="A21" s="197" t="s">
        <v>323</v>
      </c>
      <c r="B21" s="198"/>
      <c r="C21" s="198"/>
      <c r="D21" s="198"/>
      <c r="E21" s="198"/>
      <c r="F21" s="198"/>
      <c r="G21" s="198"/>
      <c r="H21" s="198"/>
      <c r="I21" s="4">
        <v>14</v>
      </c>
      <c r="J21" s="11">
        <f>IF(J19&gt;J14,J19-J14,0)</f>
        <v>0</v>
      </c>
      <c r="K21" s="11">
        <f>IF(K19&gt;K14,K19-K14,0)</f>
        <v>0</v>
      </c>
    </row>
    <row r="22" spans="1:11" x14ac:dyDescent="0.2">
      <c r="A22" s="260" t="s">
        <v>152</v>
      </c>
      <c r="B22" s="261"/>
      <c r="C22" s="261"/>
      <c r="D22" s="261"/>
      <c r="E22" s="261"/>
      <c r="F22" s="261"/>
      <c r="G22" s="261"/>
      <c r="H22" s="261"/>
      <c r="I22" s="280"/>
      <c r="J22" s="280"/>
      <c r="K22" s="281"/>
    </row>
    <row r="23" spans="1:11" x14ac:dyDescent="0.2">
      <c r="A23" s="211" t="s">
        <v>172</v>
      </c>
      <c r="B23" s="212"/>
      <c r="C23" s="212"/>
      <c r="D23" s="212"/>
      <c r="E23" s="212"/>
      <c r="F23" s="212"/>
      <c r="G23" s="212"/>
      <c r="H23" s="212"/>
      <c r="I23" s="4">
        <v>15</v>
      </c>
      <c r="J23" s="12">
        <v>2278978</v>
      </c>
      <c r="K23" s="12">
        <v>4827099</v>
      </c>
    </row>
    <row r="24" spans="1:11" x14ac:dyDescent="0.2">
      <c r="A24" s="211" t="s">
        <v>173</v>
      </c>
      <c r="B24" s="212"/>
      <c r="C24" s="212"/>
      <c r="D24" s="212"/>
      <c r="E24" s="212"/>
      <c r="F24" s="212"/>
      <c r="G24" s="212"/>
      <c r="H24" s="212"/>
      <c r="I24" s="4">
        <v>16</v>
      </c>
      <c r="J24" s="103">
        <v>0</v>
      </c>
      <c r="K24" s="12">
        <v>2386211.8000000119</v>
      </c>
    </row>
    <row r="25" spans="1:11" x14ac:dyDescent="0.2">
      <c r="A25" s="211" t="s">
        <v>174</v>
      </c>
      <c r="B25" s="212"/>
      <c r="C25" s="212"/>
      <c r="D25" s="212"/>
      <c r="E25" s="212"/>
      <c r="F25" s="212"/>
      <c r="G25" s="212"/>
      <c r="H25" s="212"/>
      <c r="I25" s="4">
        <v>17</v>
      </c>
      <c r="J25" s="12">
        <v>11405728</v>
      </c>
      <c r="K25" s="12">
        <v>7691421</v>
      </c>
    </row>
    <row r="26" spans="1:11" x14ac:dyDescent="0.2">
      <c r="A26" s="211" t="s">
        <v>175</v>
      </c>
      <c r="B26" s="212"/>
      <c r="C26" s="212"/>
      <c r="D26" s="212"/>
      <c r="E26" s="212"/>
      <c r="F26" s="212"/>
      <c r="G26" s="212"/>
      <c r="H26" s="212"/>
      <c r="I26" s="4">
        <v>18</v>
      </c>
      <c r="J26" s="12">
        <v>25000000</v>
      </c>
      <c r="K26" s="12">
        <v>0</v>
      </c>
    </row>
    <row r="27" spans="1:11" x14ac:dyDescent="0.2">
      <c r="A27" s="211" t="s">
        <v>176</v>
      </c>
      <c r="B27" s="212"/>
      <c r="C27" s="212"/>
      <c r="D27" s="212"/>
      <c r="E27" s="212"/>
      <c r="F27" s="212"/>
      <c r="G27" s="212"/>
      <c r="H27" s="212"/>
      <c r="I27" s="4">
        <v>19</v>
      </c>
      <c r="J27" s="12">
        <v>64297311</v>
      </c>
      <c r="K27" s="12">
        <v>105941806.45999999</v>
      </c>
    </row>
    <row r="28" spans="1:11" x14ac:dyDescent="0.2">
      <c r="A28" s="197" t="s">
        <v>161</v>
      </c>
      <c r="B28" s="198"/>
      <c r="C28" s="198"/>
      <c r="D28" s="198"/>
      <c r="E28" s="198"/>
      <c r="F28" s="198"/>
      <c r="G28" s="198"/>
      <c r="H28" s="198"/>
      <c r="I28" s="4">
        <v>20</v>
      </c>
      <c r="J28" s="11">
        <f>SUM(J23:J27)</f>
        <v>102982017</v>
      </c>
      <c r="K28" s="11">
        <f>SUM(K23:K27)</f>
        <v>120846538.26000001</v>
      </c>
    </row>
    <row r="29" spans="1:11" x14ac:dyDescent="0.2">
      <c r="A29" s="211" t="s">
        <v>109</v>
      </c>
      <c r="B29" s="212"/>
      <c r="C29" s="212"/>
      <c r="D29" s="212"/>
      <c r="E29" s="212"/>
      <c r="F29" s="212"/>
      <c r="G29" s="212"/>
      <c r="H29" s="212"/>
      <c r="I29" s="4">
        <v>21</v>
      </c>
      <c r="J29" s="12">
        <v>113748837</v>
      </c>
      <c r="K29" s="12">
        <v>101632330</v>
      </c>
    </row>
    <row r="30" spans="1:11" x14ac:dyDescent="0.2">
      <c r="A30" s="211" t="s">
        <v>110</v>
      </c>
      <c r="B30" s="212"/>
      <c r="C30" s="212"/>
      <c r="D30" s="212"/>
      <c r="E30" s="212"/>
      <c r="F30" s="212"/>
      <c r="G30" s="212"/>
      <c r="H30" s="212"/>
      <c r="I30" s="4">
        <v>22</v>
      </c>
      <c r="J30" s="103">
        <v>1806020</v>
      </c>
      <c r="K30" s="12">
        <v>489626853</v>
      </c>
    </row>
    <row r="31" spans="1:11" x14ac:dyDescent="0.2">
      <c r="A31" s="211" t="s">
        <v>14</v>
      </c>
      <c r="B31" s="212"/>
      <c r="C31" s="212"/>
      <c r="D31" s="212"/>
      <c r="E31" s="212"/>
      <c r="F31" s="212"/>
      <c r="G31" s="212"/>
      <c r="H31" s="212"/>
      <c r="I31" s="4">
        <v>23</v>
      </c>
      <c r="J31" s="12">
        <v>111751732</v>
      </c>
      <c r="K31" s="12">
        <v>63032336</v>
      </c>
    </row>
    <row r="32" spans="1:11" x14ac:dyDescent="0.2">
      <c r="A32" s="197" t="s">
        <v>5</v>
      </c>
      <c r="B32" s="198"/>
      <c r="C32" s="198"/>
      <c r="D32" s="198"/>
      <c r="E32" s="198"/>
      <c r="F32" s="198"/>
      <c r="G32" s="198"/>
      <c r="H32" s="198"/>
      <c r="I32" s="4">
        <v>24</v>
      </c>
      <c r="J32" s="11">
        <f>SUM(J29:J31)</f>
        <v>227306589</v>
      </c>
      <c r="K32" s="11">
        <f>SUM(K29:K31)</f>
        <v>654291519</v>
      </c>
    </row>
    <row r="33" spans="1:11" x14ac:dyDescent="0.2">
      <c r="A33" s="197" t="s">
        <v>324</v>
      </c>
      <c r="B33" s="198"/>
      <c r="C33" s="198"/>
      <c r="D33" s="198"/>
      <c r="E33" s="198"/>
      <c r="F33" s="198"/>
      <c r="G33" s="198"/>
      <c r="H33" s="198"/>
      <c r="I33" s="4">
        <v>25</v>
      </c>
      <c r="J33" s="11">
        <f>IF(J28&gt;J32,J28-J32,0)</f>
        <v>0</v>
      </c>
      <c r="K33" s="11">
        <f>IF(K28&gt;K32,K28-K32,0)</f>
        <v>0</v>
      </c>
    </row>
    <row r="34" spans="1:11" x14ac:dyDescent="0.2">
      <c r="A34" s="197" t="s">
        <v>325</v>
      </c>
      <c r="B34" s="198"/>
      <c r="C34" s="198"/>
      <c r="D34" s="198"/>
      <c r="E34" s="198"/>
      <c r="F34" s="198"/>
      <c r="G34" s="198"/>
      <c r="H34" s="198"/>
      <c r="I34" s="4">
        <v>26</v>
      </c>
      <c r="J34" s="11">
        <f>IF(J32&gt;J28,J32-J28,0)</f>
        <v>124324572</v>
      </c>
      <c r="K34" s="11">
        <f>IF(K32&gt;K28,K32-K28,0)</f>
        <v>533444980.74000001</v>
      </c>
    </row>
    <row r="35" spans="1:11" x14ac:dyDescent="0.2">
      <c r="A35" s="260" t="s">
        <v>153</v>
      </c>
      <c r="B35" s="261"/>
      <c r="C35" s="261"/>
      <c r="D35" s="261"/>
      <c r="E35" s="261"/>
      <c r="F35" s="261"/>
      <c r="G35" s="261"/>
      <c r="H35" s="261"/>
      <c r="I35" s="280"/>
      <c r="J35" s="280"/>
      <c r="K35" s="281"/>
    </row>
    <row r="36" spans="1:11" x14ac:dyDescent="0.2">
      <c r="A36" s="211" t="s">
        <v>167</v>
      </c>
      <c r="B36" s="212"/>
      <c r="C36" s="212"/>
      <c r="D36" s="212"/>
      <c r="E36" s="212"/>
      <c r="F36" s="212"/>
      <c r="G36" s="212"/>
      <c r="H36" s="212"/>
      <c r="I36" s="4">
        <v>27</v>
      </c>
      <c r="J36" s="8">
        <v>0</v>
      </c>
      <c r="K36" s="12">
        <v>506393995.49000001</v>
      </c>
    </row>
    <row r="37" spans="1:11" x14ac:dyDescent="0.2">
      <c r="A37" s="211" t="s">
        <v>25</v>
      </c>
      <c r="B37" s="212"/>
      <c r="C37" s="212"/>
      <c r="D37" s="212"/>
      <c r="E37" s="212"/>
      <c r="F37" s="212"/>
      <c r="G37" s="212"/>
      <c r="H37" s="212"/>
      <c r="I37" s="4">
        <v>28</v>
      </c>
      <c r="J37" s="12">
        <v>885235745</v>
      </c>
      <c r="K37" s="12">
        <v>292764737</v>
      </c>
    </row>
    <row r="38" spans="1:11" x14ac:dyDescent="0.2">
      <c r="A38" s="211" t="s">
        <v>26</v>
      </c>
      <c r="B38" s="212"/>
      <c r="C38" s="212"/>
      <c r="D38" s="212"/>
      <c r="E38" s="212"/>
      <c r="F38" s="212"/>
      <c r="G38" s="212"/>
      <c r="H38" s="212"/>
      <c r="I38" s="4">
        <v>29</v>
      </c>
      <c r="J38" s="12">
        <v>0</v>
      </c>
      <c r="K38" s="12">
        <v>4792160</v>
      </c>
    </row>
    <row r="39" spans="1:11" x14ac:dyDescent="0.2">
      <c r="A39" s="197" t="s">
        <v>61</v>
      </c>
      <c r="B39" s="198"/>
      <c r="C39" s="198"/>
      <c r="D39" s="198"/>
      <c r="E39" s="198"/>
      <c r="F39" s="198"/>
      <c r="G39" s="198"/>
      <c r="H39" s="198"/>
      <c r="I39" s="4">
        <v>30</v>
      </c>
      <c r="J39" s="11">
        <f>SUM(J36:J38)</f>
        <v>885235745</v>
      </c>
      <c r="K39" s="11">
        <f>SUM(K36:K38)</f>
        <v>803950892.49000001</v>
      </c>
    </row>
    <row r="40" spans="1:11" x14ac:dyDescent="0.2">
      <c r="A40" s="211" t="s">
        <v>27</v>
      </c>
      <c r="B40" s="212"/>
      <c r="C40" s="212"/>
      <c r="D40" s="212"/>
      <c r="E40" s="212"/>
      <c r="F40" s="212"/>
      <c r="G40" s="212"/>
      <c r="H40" s="212"/>
      <c r="I40" s="4">
        <v>31</v>
      </c>
      <c r="J40" s="12">
        <v>910044911</v>
      </c>
      <c r="K40" s="12">
        <v>349839966</v>
      </c>
    </row>
    <row r="41" spans="1:11" x14ac:dyDescent="0.2">
      <c r="A41" s="211" t="s">
        <v>28</v>
      </c>
      <c r="B41" s="212"/>
      <c r="C41" s="212"/>
      <c r="D41" s="212"/>
      <c r="E41" s="212"/>
      <c r="F41" s="212"/>
      <c r="G41" s="212"/>
      <c r="H41" s="212"/>
      <c r="I41" s="4">
        <v>32</v>
      </c>
      <c r="J41" s="12">
        <v>0</v>
      </c>
      <c r="K41" s="12"/>
    </row>
    <row r="42" spans="1:11" x14ac:dyDescent="0.2">
      <c r="A42" s="211" t="s">
        <v>29</v>
      </c>
      <c r="B42" s="212"/>
      <c r="C42" s="212"/>
      <c r="D42" s="212"/>
      <c r="E42" s="212"/>
      <c r="F42" s="212"/>
      <c r="G42" s="212"/>
      <c r="H42" s="212"/>
      <c r="I42" s="4">
        <v>33</v>
      </c>
      <c r="J42" s="103">
        <v>707178</v>
      </c>
      <c r="K42" s="12">
        <v>813665</v>
      </c>
    </row>
    <row r="43" spans="1:11" x14ac:dyDescent="0.2">
      <c r="A43" s="211" t="s">
        <v>30</v>
      </c>
      <c r="B43" s="212"/>
      <c r="C43" s="212"/>
      <c r="D43" s="212"/>
      <c r="E43" s="212"/>
      <c r="F43" s="212"/>
      <c r="G43" s="212"/>
      <c r="H43" s="212"/>
      <c r="I43" s="4">
        <v>34</v>
      </c>
      <c r="J43" s="12">
        <v>0</v>
      </c>
      <c r="K43" s="12">
        <v>5899674.1200000001</v>
      </c>
    </row>
    <row r="44" spans="1:11" x14ac:dyDescent="0.2">
      <c r="A44" s="211" t="s">
        <v>31</v>
      </c>
      <c r="B44" s="212"/>
      <c r="C44" s="212"/>
      <c r="D44" s="212"/>
      <c r="E44" s="212"/>
      <c r="F44" s="212"/>
      <c r="G44" s="212"/>
      <c r="H44" s="212"/>
      <c r="I44" s="4">
        <v>35</v>
      </c>
      <c r="J44" s="12">
        <v>0</v>
      </c>
      <c r="K44" s="12"/>
    </row>
    <row r="45" spans="1:11" x14ac:dyDescent="0.2">
      <c r="A45" s="197" t="s">
        <v>62</v>
      </c>
      <c r="B45" s="198"/>
      <c r="C45" s="198"/>
      <c r="D45" s="198"/>
      <c r="E45" s="198"/>
      <c r="F45" s="198"/>
      <c r="G45" s="198"/>
      <c r="H45" s="198"/>
      <c r="I45" s="4">
        <v>36</v>
      </c>
      <c r="J45" s="11">
        <f>SUM(J40:J44)</f>
        <v>910752089</v>
      </c>
      <c r="K45" s="11">
        <f>SUM(K40:K44)</f>
        <v>356553305.12</v>
      </c>
    </row>
    <row r="46" spans="1:11" x14ac:dyDescent="0.2">
      <c r="A46" s="197" t="s">
        <v>326</v>
      </c>
      <c r="B46" s="198"/>
      <c r="C46" s="198"/>
      <c r="D46" s="198"/>
      <c r="E46" s="198"/>
      <c r="F46" s="198"/>
      <c r="G46" s="198"/>
      <c r="H46" s="198"/>
      <c r="I46" s="4">
        <v>37</v>
      </c>
      <c r="J46" s="11">
        <f>IF(J39&gt;J45,J39-J45,0)</f>
        <v>0</v>
      </c>
      <c r="K46" s="11">
        <f>IF(K39&gt;K45,K39-K45,0)</f>
        <v>447397587.37</v>
      </c>
    </row>
    <row r="47" spans="1:11" x14ac:dyDescent="0.2">
      <c r="A47" s="197" t="s">
        <v>327</v>
      </c>
      <c r="B47" s="198"/>
      <c r="C47" s="198"/>
      <c r="D47" s="198"/>
      <c r="E47" s="198"/>
      <c r="F47" s="198"/>
      <c r="G47" s="198"/>
      <c r="H47" s="198"/>
      <c r="I47" s="4">
        <v>38</v>
      </c>
      <c r="J47" s="11">
        <f>IF(J45&gt;J39,J45-J39,0)</f>
        <v>25516344</v>
      </c>
      <c r="K47" s="11">
        <f>IF(K45&gt;K39,K45-K39,0)</f>
        <v>0</v>
      </c>
    </row>
    <row r="48" spans="1:11" x14ac:dyDescent="0.2">
      <c r="A48" s="211" t="s">
        <v>63</v>
      </c>
      <c r="B48" s="212"/>
      <c r="C48" s="212"/>
      <c r="D48" s="212"/>
      <c r="E48" s="212"/>
      <c r="F48" s="212"/>
      <c r="G48" s="212"/>
      <c r="H48" s="212"/>
      <c r="I48" s="4">
        <v>39</v>
      </c>
      <c r="J48" s="11">
        <f>IF(J20-J21+J33-J34+J46-J47&gt;0,J20-J21+J33-J34+J46-J47,0)</f>
        <v>15877424.119999886</v>
      </c>
      <c r="K48" s="11">
        <f>IF(K20-K21+K33-K34+K46-K47&gt;0,K20-K21+K33-K34+K46-K47,0)</f>
        <v>6628407.9499999881</v>
      </c>
    </row>
    <row r="49" spans="1:11" x14ac:dyDescent="0.2">
      <c r="A49" s="211" t="s">
        <v>64</v>
      </c>
      <c r="B49" s="212"/>
      <c r="C49" s="212"/>
      <c r="D49" s="212"/>
      <c r="E49" s="212"/>
      <c r="F49" s="212"/>
      <c r="G49" s="212"/>
      <c r="H49" s="212"/>
      <c r="I49" s="4">
        <v>40</v>
      </c>
      <c r="J49" s="11">
        <f>IF(J21-J20+J34-J33+J47-J46&gt;0,J21-J20+J34-J33+J47-J46,0)</f>
        <v>0</v>
      </c>
      <c r="K49" s="11">
        <f>IF(K21-K20+K34-K33+K47-K46&gt;0,K21-K20+K34-K33+K47-K46,0)</f>
        <v>0</v>
      </c>
    </row>
    <row r="50" spans="1:11" x14ac:dyDescent="0.2">
      <c r="A50" s="211" t="s">
        <v>154</v>
      </c>
      <c r="B50" s="212"/>
      <c r="C50" s="212"/>
      <c r="D50" s="212"/>
      <c r="E50" s="212"/>
      <c r="F50" s="212"/>
      <c r="G50" s="212"/>
      <c r="H50" s="212"/>
      <c r="I50" s="4">
        <v>41</v>
      </c>
      <c r="J50" s="12">
        <v>72907989.739999995</v>
      </c>
      <c r="K50" s="12">
        <v>88785414.920000002</v>
      </c>
    </row>
    <row r="51" spans="1:11" x14ac:dyDescent="0.2">
      <c r="A51" s="211" t="s">
        <v>169</v>
      </c>
      <c r="B51" s="212"/>
      <c r="C51" s="212"/>
      <c r="D51" s="212"/>
      <c r="E51" s="212"/>
      <c r="F51" s="212"/>
      <c r="G51" s="212"/>
      <c r="H51" s="212"/>
      <c r="I51" s="4">
        <v>42</v>
      </c>
      <c r="J51" s="12">
        <v>15877425</v>
      </c>
      <c r="K51" s="12">
        <v>6628408.5</v>
      </c>
    </row>
    <row r="52" spans="1:11" x14ac:dyDescent="0.2">
      <c r="A52" s="211" t="s">
        <v>170</v>
      </c>
      <c r="B52" s="212"/>
      <c r="C52" s="212"/>
      <c r="D52" s="212"/>
      <c r="E52" s="212"/>
      <c r="F52" s="212"/>
      <c r="G52" s="212"/>
      <c r="H52" s="212"/>
      <c r="I52" s="4">
        <v>43</v>
      </c>
      <c r="J52" s="12">
        <v>0</v>
      </c>
      <c r="K52" s="12"/>
    </row>
    <row r="53" spans="1:11" x14ac:dyDescent="0.2">
      <c r="A53" s="214" t="s">
        <v>171</v>
      </c>
      <c r="B53" s="215"/>
      <c r="C53" s="215"/>
      <c r="D53" s="215"/>
      <c r="E53" s="215"/>
      <c r="F53" s="215"/>
      <c r="G53" s="215"/>
      <c r="H53" s="215"/>
      <c r="I53" s="7">
        <v>44</v>
      </c>
      <c r="J53" s="15">
        <f>J50+J51-J52</f>
        <v>88785414.739999995</v>
      </c>
      <c r="K53" s="15">
        <f>K50+K51-K52</f>
        <v>95413823.420000002</v>
      </c>
    </row>
    <row r="57" spans="1:11" x14ac:dyDescent="0.2">
      <c r="J57" s="80"/>
      <c r="K57" s="80"/>
    </row>
    <row r="58" spans="1:11" x14ac:dyDescent="0.2">
      <c r="J58" s="80"/>
    </row>
  </sheetData>
  <mergeCells count="52">
    <mergeCell ref="A7:K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31:H31"/>
    <mergeCell ref="A20:H20"/>
    <mergeCell ref="A21:H21"/>
    <mergeCell ref="A22:K22"/>
    <mergeCell ref="A23:H23"/>
    <mergeCell ref="A24:H24"/>
    <mergeCell ref="A25:H25"/>
    <mergeCell ref="A26:H26"/>
    <mergeCell ref="A27:H27"/>
    <mergeCell ref="A28:H28"/>
    <mergeCell ref="A29:H29"/>
    <mergeCell ref="A30:H30"/>
    <mergeCell ref="A43:H43"/>
    <mergeCell ref="A32:H32"/>
    <mergeCell ref="A33:H33"/>
    <mergeCell ref="A34:H34"/>
    <mergeCell ref="A35:K35"/>
    <mergeCell ref="A36:H36"/>
    <mergeCell ref="A37:H37"/>
    <mergeCell ref="A38:H38"/>
    <mergeCell ref="A39:H39"/>
    <mergeCell ref="A40:H40"/>
    <mergeCell ref="A41:H41"/>
    <mergeCell ref="A42:H42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49:H49"/>
  </mergeCells>
  <dataValidations count="2"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32" zoomScaleNormal="132" zoomScaleSheetLayoutView="110" workbookViewId="0">
      <selection activeCell="K9" sqref="K9"/>
    </sheetView>
  </sheetViews>
  <sheetFormatPr defaultRowHeight="12.75" x14ac:dyDescent="0.2"/>
  <cols>
    <col min="1" max="1" width="9.140625" style="74"/>
    <col min="2" max="2" width="4.42578125" style="74" customWidth="1"/>
    <col min="3" max="3" width="9.140625" style="74" customWidth="1"/>
    <col min="4" max="4" width="7.5703125" style="74" customWidth="1"/>
    <col min="5" max="5" width="12" style="74" customWidth="1"/>
    <col min="6" max="6" width="9.140625" style="74"/>
    <col min="7" max="7" width="4.5703125" style="74" customWidth="1"/>
    <col min="8" max="8" width="1.140625" style="74" customWidth="1"/>
    <col min="9" max="9" width="6.140625" style="74" customWidth="1"/>
    <col min="10" max="10" width="10.85546875" style="74" bestFit="1" customWidth="1"/>
    <col min="11" max="11" width="10.85546875" style="101" bestFit="1" customWidth="1"/>
    <col min="12" max="12" width="12.7109375" style="80" bestFit="1" customWidth="1"/>
    <col min="13" max="16384" width="9.140625" style="74"/>
  </cols>
  <sheetData>
    <row r="1" spans="1:12" ht="15.75" customHeight="1" x14ac:dyDescent="0.2">
      <c r="A1" s="290" t="s">
        <v>275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2" x14ac:dyDescent="0.2">
      <c r="A2" s="292" t="s">
        <v>342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2" ht="12.75" customHeight="1" x14ac:dyDescent="0.2">
      <c r="A3" s="123"/>
      <c r="B3" s="124"/>
      <c r="C3" s="122"/>
      <c r="D3" s="122"/>
      <c r="E3" s="124"/>
      <c r="F3" s="124"/>
      <c r="G3" s="124"/>
      <c r="H3" s="124"/>
      <c r="I3" s="124"/>
      <c r="J3" s="124"/>
      <c r="K3" s="130"/>
    </row>
    <row r="4" spans="1:12" x14ac:dyDescent="0.2">
      <c r="A4" s="232" t="s">
        <v>319</v>
      </c>
      <c r="B4" s="233"/>
      <c r="C4" s="233"/>
      <c r="D4" s="233"/>
      <c r="E4" s="233"/>
      <c r="F4" s="233"/>
      <c r="G4" s="233"/>
      <c r="H4" s="233"/>
      <c r="I4" s="233"/>
      <c r="J4" s="233"/>
      <c r="K4" s="234"/>
    </row>
    <row r="5" spans="1:12" ht="27.75" customHeight="1" thickBot="1" x14ac:dyDescent="0.25">
      <c r="A5" s="293" t="s">
        <v>53</v>
      </c>
      <c r="B5" s="293"/>
      <c r="C5" s="293"/>
      <c r="D5" s="293"/>
      <c r="E5" s="293"/>
      <c r="F5" s="293"/>
      <c r="G5" s="293"/>
      <c r="H5" s="293"/>
      <c r="I5" s="131" t="s">
        <v>274</v>
      </c>
      <c r="J5" s="107" t="s">
        <v>144</v>
      </c>
      <c r="K5" s="107" t="s">
        <v>145</v>
      </c>
    </row>
    <row r="6" spans="1:12" x14ac:dyDescent="0.2">
      <c r="A6" s="294">
        <v>1</v>
      </c>
      <c r="B6" s="294"/>
      <c r="C6" s="294"/>
      <c r="D6" s="294"/>
      <c r="E6" s="294"/>
      <c r="F6" s="294"/>
      <c r="G6" s="294"/>
      <c r="H6" s="294"/>
      <c r="I6" s="132">
        <v>2</v>
      </c>
      <c r="J6" s="72" t="s">
        <v>276</v>
      </c>
      <c r="K6" s="72" t="s">
        <v>277</v>
      </c>
    </row>
    <row r="7" spans="1:12" ht="12.75" customHeight="1" x14ac:dyDescent="0.2">
      <c r="A7" s="211" t="s">
        <v>278</v>
      </c>
      <c r="B7" s="212"/>
      <c r="C7" s="212"/>
      <c r="D7" s="212"/>
      <c r="E7" s="212"/>
      <c r="F7" s="212"/>
      <c r="G7" s="212"/>
      <c r="H7" s="212"/>
      <c r="I7" s="4">
        <v>1</v>
      </c>
      <c r="J7" s="108">
        <v>1084000600</v>
      </c>
      <c r="K7" s="108">
        <v>1566400660</v>
      </c>
    </row>
    <row r="8" spans="1:12" ht="12.75" customHeight="1" x14ac:dyDescent="0.2">
      <c r="A8" s="211" t="s">
        <v>279</v>
      </c>
      <c r="B8" s="212"/>
      <c r="C8" s="212"/>
      <c r="D8" s="212"/>
      <c r="E8" s="212"/>
      <c r="F8" s="212"/>
      <c r="G8" s="212"/>
      <c r="H8" s="212"/>
      <c r="I8" s="4">
        <v>2</v>
      </c>
      <c r="J8" s="12">
        <v>45763751</v>
      </c>
      <c r="K8" s="12">
        <v>184178962</v>
      </c>
    </row>
    <row r="9" spans="1:12" ht="12.75" customHeight="1" x14ac:dyDescent="0.2">
      <c r="A9" s="211" t="s">
        <v>280</v>
      </c>
      <c r="B9" s="212"/>
      <c r="C9" s="212"/>
      <c r="D9" s="212"/>
      <c r="E9" s="212"/>
      <c r="F9" s="212"/>
      <c r="G9" s="212"/>
      <c r="H9" s="212"/>
      <c r="I9" s="4">
        <v>3</v>
      </c>
      <c r="J9" s="12">
        <v>5523313</v>
      </c>
      <c r="K9" s="103">
        <v>99642627</v>
      </c>
    </row>
    <row r="10" spans="1:12" ht="12.75" customHeight="1" x14ac:dyDescent="0.2">
      <c r="A10" s="211" t="s">
        <v>281</v>
      </c>
      <c r="B10" s="212"/>
      <c r="C10" s="212"/>
      <c r="D10" s="212"/>
      <c r="E10" s="212"/>
      <c r="F10" s="212"/>
      <c r="G10" s="212"/>
      <c r="H10" s="212"/>
      <c r="I10" s="4">
        <v>4</v>
      </c>
      <c r="J10" s="12">
        <v>902407</v>
      </c>
      <c r="K10" s="12">
        <v>-56821344</v>
      </c>
    </row>
    <row r="11" spans="1:12" ht="12.75" customHeight="1" x14ac:dyDescent="0.2">
      <c r="A11" s="211" t="s">
        <v>282</v>
      </c>
      <c r="B11" s="212"/>
      <c r="C11" s="212"/>
      <c r="D11" s="212"/>
      <c r="E11" s="212"/>
      <c r="F11" s="212"/>
      <c r="G11" s="212"/>
      <c r="H11" s="212"/>
      <c r="I11" s="4">
        <v>5</v>
      </c>
      <c r="J11" s="12">
        <v>201673837</v>
      </c>
      <c r="K11" s="12">
        <v>156971806</v>
      </c>
    </row>
    <row r="12" spans="1:12" ht="12.75" customHeight="1" x14ac:dyDescent="0.2">
      <c r="A12" s="211" t="s">
        <v>283</v>
      </c>
      <c r="B12" s="212"/>
      <c r="C12" s="212"/>
      <c r="D12" s="212"/>
      <c r="E12" s="212"/>
      <c r="F12" s="212"/>
      <c r="G12" s="212"/>
      <c r="H12" s="212"/>
      <c r="I12" s="4">
        <v>6</v>
      </c>
      <c r="J12" s="12">
        <v>0</v>
      </c>
      <c r="K12" s="12">
        <v>0</v>
      </c>
    </row>
    <row r="13" spans="1:12" ht="12.75" customHeight="1" x14ac:dyDescent="0.2">
      <c r="A13" s="211" t="s">
        <v>284</v>
      </c>
      <c r="B13" s="212"/>
      <c r="C13" s="212"/>
      <c r="D13" s="212"/>
      <c r="E13" s="212"/>
      <c r="F13" s="212"/>
      <c r="G13" s="212"/>
      <c r="H13" s="212"/>
      <c r="I13" s="4">
        <v>7</v>
      </c>
      <c r="J13" s="12">
        <v>0</v>
      </c>
      <c r="K13" s="12">
        <v>0</v>
      </c>
    </row>
    <row r="14" spans="1:12" ht="12.75" customHeight="1" x14ac:dyDescent="0.2">
      <c r="A14" s="211" t="s">
        <v>285</v>
      </c>
      <c r="B14" s="212"/>
      <c r="C14" s="212"/>
      <c r="D14" s="212"/>
      <c r="E14" s="212"/>
      <c r="F14" s="212"/>
      <c r="G14" s="212"/>
      <c r="H14" s="212"/>
      <c r="I14" s="4">
        <v>8</v>
      </c>
      <c r="J14" s="12">
        <v>0</v>
      </c>
      <c r="K14" s="12">
        <v>0</v>
      </c>
    </row>
    <row r="15" spans="1:12" ht="12.75" customHeight="1" x14ac:dyDescent="0.2">
      <c r="A15" s="211" t="s">
        <v>286</v>
      </c>
      <c r="B15" s="212"/>
      <c r="C15" s="212"/>
      <c r="D15" s="212"/>
      <c r="E15" s="212"/>
      <c r="F15" s="212"/>
      <c r="G15" s="212"/>
      <c r="H15" s="212"/>
      <c r="I15" s="4">
        <v>9</v>
      </c>
      <c r="J15" s="12">
        <v>0</v>
      </c>
      <c r="K15" s="12">
        <v>0</v>
      </c>
    </row>
    <row r="16" spans="1:12" ht="12.75" customHeight="1" x14ac:dyDescent="0.2">
      <c r="A16" s="197" t="s">
        <v>287</v>
      </c>
      <c r="B16" s="198"/>
      <c r="C16" s="198"/>
      <c r="D16" s="198"/>
      <c r="E16" s="198"/>
      <c r="F16" s="198"/>
      <c r="G16" s="198"/>
      <c r="H16" s="198"/>
      <c r="I16" s="4">
        <v>10</v>
      </c>
      <c r="J16" s="11">
        <f>SUM(J7:J15)</f>
        <v>1337863908</v>
      </c>
      <c r="K16" s="11">
        <f>SUM(K7:K15)</f>
        <v>1950372711</v>
      </c>
      <c r="L16" s="98"/>
    </row>
    <row r="17" spans="1:11" ht="12.75" customHeight="1" x14ac:dyDescent="0.2">
      <c r="A17" s="211" t="s">
        <v>288</v>
      </c>
      <c r="B17" s="212"/>
      <c r="C17" s="212"/>
      <c r="D17" s="212"/>
      <c r="E17" s="212"/>
      <c r="F17" s="212"/>
      <c r="G17" s="212"/>
      <c r="H17" s="212"/>
      <c r="I17" s="4">
        <v>11</v>
      </c>
      <c r="J17" s="12">
        <v>0</v>
      </c>
      <c r="K17" s="12">
        <v>0</v>
      </c>
    </row>
    <row r="18" spans="1:11" ht="12.75" customHeight="1" x14ac:dyDescent="0.2">
      <c r="A18" s="211" t="s">
        <v>289</v>
      </c>
      <c r="B18" s="212"/>
      <c r="C18" s="212"/>
      <c r="D18" s="212"/>
      <c r="E18" s="212"/>
      <c r="F18" s="212"/>
      <c r="G18" s="212"/>
      <c r="H18" s="212"/>
      <c r="I18" s="4">
        <v>12</v>
      </c>
      <c r="J18" s="12">
        <v>0</v>
      </c>
      <c r="K18" s="12">
        <v>0</v>
      </c>
    </row>
    <row r="19" spans="1:11" ht="12.75" customHeight="1" x14ac:dyDescent="0.2">
      <c r="A19" s="211" t="s">
        <v>290</v>
      </c>
      <c r="B19" s="212"/>
      <c r="C19" s="212"/>
      <c r="D19" s="212"/>
      <c r="E19" s="212"/>
      <c r="F19" s="212"/>
      <c r="G19" s="212"/>
      <c r="H19" s="212"/>
      <c r="I19" s="4">
        <v>13</v>
      </c>
      <c r="J19" s="12">
        <v>0</v>
      </c>
      <c r="K19" s="12">
        <v>0</v>
      </c>
    </row>
    <row r="20" spans="1:11" ht="12.75" customHeight="1" x14ac:dyDescent="0.2">
      <c r="A20" s="211" t="s">
        <v>291</v>
      </c>
      <c r="B20" s="212"/>
      <c r="C20" s="212"/>
      <c r="D20" s="212"/>
      <c r="E20" s="212"/>
      <c r="F20" s="212"/>
      <c r="G20" s="212"/>
      <c r="H20" s="212"/>
      <c r="I20" s="4">
        <v>14</v>
      </c>
      <c r="J20" s="12">
        <v>0</v>
      </c>
      <c r="K20" s="12">
        <v>0</v>
      </c>
    </row>
    <row r="21" spans="1:11" ht="12.75" customHeight="1" x14ac:dyDescent="0.2">
      <c r="A21" s="211" t="s">
        <v>292</v>
      </c>
      <c r="B21" s="212"/>
      <c r="C21" s="212"/>
      <c r="D21" s="212"/>
      <c r="E21" s="212"/>
      <c r="F21" s="212"/>
      <c r="G21" s="212"/>
      <c r="H21" s="212"/>
      <c r="I21" s="4">
        <v>15</v>
      </c>
      <c r="J21" s="12">
        <v>0</v>
      </c>
      <c r="K21" s="12">
        <v>0</v>
      </c>
    </row>
    <row r="22" spans="1:11" ht="12.75" customHeight="1" x14ac:dyDescent="0.2">
      <c r="A22" s="211" t="s">
        <v>293</v>
      </c>
      <c r="B22" s="212"/>
      <c r="C22" s="212"/>
      <c r="D22" s="212"/>
      <c r="E22" s="212"/>
      <c r="F22" s="212"/>
      <c r="G22" s="212"/>
      <c r="H22" s="212"/>
      <c r="I22" s="4">
        <v>16</v>
      </c>
      <c r="J22" s="12">
        <v>203554382</v>
      </c>
      <c r="K22" s="12">
        <f>K16-J16</f>
        <v>612508803</v>
      </c>
    </row>
    <row r="23" spans="1:11" ht="12.75" customHeight="1" x14ac:dyDescent="0.2">
      <c r="A23" s="197" t="s">
        <v>294</v>
      </c>
      <c r="B23" s="198"/>
      <c r="C23" s="198"/>
      <c r="D23" s="198"/>
      <c r="E23" s="198"/>
      <c r="F23" s="198"/>
      <c r="G23" s="198"/>
      <c r="H23" s="198"/>
      <c r="I23" s="4">
        <v>17</v>
      </c>
      <c r="J23" s="15">
        <f>SUM(J17:J22)</f>
        <v>203554382</v>
      </c>
      <c r="K23" s="15">
        <f>SUM(K17:K22)</f>
        <v>612508803</v>
      </c>
    </row>
    <row r="24" spans="1:11" ht="12.75" customHeight="1" x14ac:dyDescent="0.2">
      <c r="A24" s="284"/>
      <c r="B24" s="285"/>
      <c r="C24" s="285"/>
      <c r="D24" s="285"/>
      <c r="E24" s="285"/>
      <c r="F24" s="285"/>
      <c r="G24" s="285"/>
      <c r="H24" s="285"/>
      <c r="I24" s="286"/>
      <c r="J24" s="286"/>
      <c r="K24" s="287"/>
    </row>
    <row r="25" spans="1:11" ht="12.75" customHeight="1" x14ac:dyDescent="0.2">
      <c r="A25" s="288" t="s">
        <v>295</v>
      </c>
      <c r="B25" s="289"/>
      <c r="C25" s="289"/>
      <c r="D25" s="289"/>
      <c r="E25" s="289"/>
      <c r="F25" s="289"/>
      <c r="G25" s="289"/>
      <c r="H25" s="289"/>
      <c r="I25" s="17">
        <v>18</v>
      </c>
      <c r="J25" s="109">
        <v>0</v>
      </c>
      <c r="K25" s="109">
        <v>0</v>
      </c>
    </row>
    <row r="26" spans="1:11" ht="23.25" customHeight="1" x14ac:dyDescent="0.2">
      <c r="A26" s="214" t="s">
        <v>296</v>
      </c>
      <c r="B26" s="215"/>
      <c r="C26" s="215"/>
      <c r="D26" s="215"/>
      <c r="E26" s="215"/>
      <c r="F26" s="215"/>
      <c r="G26" s="215"/>
      <c r="H26" s="215"/>
      <c r="I26" s="7">
        <v>19</v>
      </c>
      <c r="J26" s="110">
        <v>0</v>
      </c>
      <c r="K26" s="15">
        <v>0</v>
      </c>
    </row>
    <row r="27" spans="1:11" ht="30" customHeight="1" x14ac:dyDescent="0.2">
      <c r="A27" s="282" t="s">
        <v>297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</row>
    <row r="28" spans="1:11" ht="12.75" customHeight="1" x14ac:dyDescent="0.2"/>
    <row r="29" spans="1:11" x14ac:dyDescent="0.2">
      <c r="K29" s="100"/>
    </row>
  </sheetData>
  <protectedRanges>
    <protectedRange sqref="E2 E4" name="Range1_1"/>
    <protectedRange sqref="G2:H2 G4:H4" name="Range1"/>
  </protectedRanges>
  <mergeCells count="26">
    <mergeCell ref="A7:H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26:H26"/>
    <mergeCell ref="A27:K27"/>
    <mergeCell ref="A20:H20"/>
    <mergeCell ref="A21:H21"/>
    <mergeCell ref="A22:H22"/>
    <mergeCell ref="A23:H23"/>
    <mergeCell ref="A24:K24"/>
    <mergeCell ref="A25:H25"/>
  </mergeCells>
  <conditionalFormatting sqref="G4">
    <cfRule type="cellIs" dxfId="0" priority="1" stopIfTrue="1" operator="lessThan">
      <formula>#REF!</formula>
    </cfRule>
  </conditionalFormatting>
  <dataValidations count="3"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notEqual" allowBlank="1" showInputMessage="1" showErrorMessage="1" errorTitle="Pogrešan unos" error="Mogu se unijeti samo cjelobrojne vrijednosti." sqref="J25:K26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showGridLines="0" zoomScale="110" zoomScaleNormal="110" zoomScaleSheetLayoutView="110" workbookViewId="0">
      <selection activeCell="Q26" sqref="Q26"/>
    </sheetView>
  </sheetViews>
  <sheetFormatPr defaultRowHeight="12.75" x14ac:dyDescent="0.2"/>
  <cols>
    <col min="1" max="6" width="15.42578125" style="87" customWidth="1"/>
    <col min="7" max="16384" width="9.140625" style="87"/>
  </cols>
  <sheetData>
    <row r="1" spans="1:7" x14ac:dyDescent="0.2">
      <c r="A1" s="119" t="s">
        <v>318</v>
      </c>
    </row>
    <row r="3" spans="1:7" ht="20.25" customHeight="1" x14ac:dyDescent="0.2">
      <c r="A3" s="295"/>
      <c r="B3" s="295"/>
      <c r="C3" s="295"/>
      <c r="D3" s="295"/>
      <c r="E3" s="295"/>
      <c r="F3" s="295"/>
    </row>
    <row r="4" spans="1:7" ht="48" customHeight="1" x14ac:dyDescent="0.2">
      <c r="A4" s="296" t="s">
        <v>336</v>
      </c>
      <c r="B4" s="296"/>
      <c r="C4" s="296"/>
      <c r="D4" s="296"/>
      <c r="E4" s="296"/>
      <c r="F4" s="296"/>
      <c r="G4" s="133"/>
    </row>
  </sheetData>
  <mergeCells count="2">
    <mergeCell ref="A3:F3"/>
    <mergeCell ref="A4:F4"/>
  </mergeCells>
  <printOptions horizontalCentered="1"/>
  <pageMargins left="0.35433070866141736" right="0.35433070866141736" top="0.98425196850393704" bottom="0.98425196850393704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NT_D</vt:lpstr>
      <vt:lpstr>nt</vt:lpstr>
      <vt:lpstr>pk</vt:lpstr>
      <vt:lpstr>bilješke </vt:lpstr>
      <vt:lpstr>'bilješke '!Print_Area</vt:lpstr>
      <vt:lpstr>'opći podaci'!Print_Area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2016-03-16T08:19:45Z</cp:lastPrinted>
  <dcterms:created xsi:type="dcterms:W3CDTF">2008-10-17T11:51:54Z</dcterms:created>
  <dcterms:modified xsi:type="dcterms:W3CDTF">2016-03-17T14:07:43Z</dcterms:modified>
</cp:coreProperties>
</file>