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2\REZULTAT 1-6.2022\TFI 1-6.2022\ZADNJE ZA SLANJE 1-6.2022\"/>
    </mc:Choice>
  </mc:AlternateContent>
  <xr:revisionPtr revIDLastSave="0" documentId="13_ncr:1_{32AD9F33-6CD8-4755-B89D-7803D48EDDED}"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K90" i="19" s="1"/>
  <c r="I91" i="19"/>
  <c r="I90" i="19" s="1"/>
  <c r="H91" i="19"/>
  <c r="I85" i="18"/>
  <c r="H85" i="18"/>
  <c r="H91" i="18"/>
  <c r="I91" i="18"/>
  <c r="J90" i="19" l="1"/>
  <c r="H90" i="19"/>
  <c r="J108" i="19"/>
  <c r="J109" i="19" s="1"/>
  <c r="W10" i="22"/>
  <c r="I21" i="21"/>
  <c r="Y10" i="22"/>
  <c r="W34" i="22"/>
  <c r="Y39" i="22"/>
  <c r="Y22" i="22"/>
  <c r="W39" i="22"/>
  <c r="W59" i="22" s="1"/>
  <c r="H108" i="19"/>
  <c r="H109" i="19" s="1"/>
  <c r="I108" i="19"/>
  <c r="I109" i="19" s="1"/>
  <c r="K108" i="19"/>
  <c r="K109" i="19" s="1"/>
  <c r="W63" i="22"/>
  <c r="W30"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c r="I60" i="18"/>
  <c r="I53" i="18"/>
  <c r="I45" i="18"/>
  <c r="I38" i="18"/>
  <c r="I27" i="18"/>
  <c r="I17" i="18"/>
  <c r="I10" i="18"/>
  <c r="I55" i="20" l="1"/>
  <c r="H57" i="20"/>
  <c r="H59" i="20" s="1"/>
  <c r="I24" i="20"/>
  <c r="I27" i="20" s="1"/>
  <c r="H51" i="21"/>
  <c r="H53" i="21" s="1"/>
  <c r="K60" i="19"/>
  <c r="Y63" i="22"/>
  <c r="Y32" i="22"/>
  <c r="Y33" i="22" s="1"/>
  <c r="I36" i="21"/>
  <c r="I51" i="21" s="1"/>
  <c r="K14" i="19"/>
  <c r="K61" i="19" s="1"/>
  <c r="K62" i="19" s="1"/>
  <c r="J60" i="19"/>
  <c r="I133" i="18"/>
  <c r="I49" i="21"/>
  <c r="I44" i="18"/>
  <c r="H61" i="19"/>
  <c r="I14" i="19"/>
  <c r="I61" i="19" s="1"/>
  <c r="H72" i="18"/>
  <c r="H60" i="19"/>
  <c r="J14" i="19"/>
  <c r="J61" i="19" s="1"/>
  <c r="I9" i="18"/>
  <c r="I42" i="20"/>
  <c r="I57" i="20" l="1"/>
  <c r="I59" i="20" s="1"/>
  <c r="K64" i="19"/>
  <c r="J63" i="19"/>
  <c r="I53" i="2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<sst xmlns="http://schemas.openxmlformats.org/spreadsheetml/2006/main" count="554" uniqueCount="541">
  <si>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</si>
  <si>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</si>
  <si>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</si>
  <si>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</si>
  <si>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</si>
  <si>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</si>
  <si>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</si>
  <si>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</si>
  <si>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</si>
  <si>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</si>
  <si>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</si>
  <si>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</si>
  <si>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</si>
  <si>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</si>
  <si>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</si>
  <si>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</si>
  <si>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</si>
  <si>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</si>
  <si>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</si>
  <si>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</si>
  <si>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</si>
  <si>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</si>
  <si>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</si>
  <si>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</si>
  <si>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</si>
  <si>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</si>
  <si>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</si>
  <si>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</si>
  <si>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</si>
  <si>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</si>
  <si>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</si>
  <si>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</si>
  <si>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</si>
  <si>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</si>
  <si>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</si>
  <si>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</si>
  <si>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</si>
  <si>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</si>
  <si>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</si>
  <si>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</si>
  <si>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</si>
  <si>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</si>
  <si>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</si>
  <si>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</si>
  <si>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</si>
  <si>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</si>
  <si>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</si>
  <si>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</si>
  <si>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</si>
  <si>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</si>
  <si>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</si>
  <si>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</si>
  <si>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</si>
  <si>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</si>
  <si>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</si>
  <si>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</si>
  <si>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</si>
  <si>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</si>
  <si>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</si>
  <si>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</si>
  <si>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</si>
  <si>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</si>
  <si>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</si>
  <si>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</si>
  <si>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</si>
  <si>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</si>
  <si>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</si>
  <si>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</si>
  <si>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</si>
  <si>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</si>
  <si>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</si>
  <si>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</si>
  <si>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</si>
  <si>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</si>
  <si>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</si>
  <si>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</si>
  <si>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</si>
  <si>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</si>
  <si>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</si>
  <si>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</si>
  <si>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</si>
  <si>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</si>
  <si>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</si>
  <si>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</si>
  <si>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</si>
  <si>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</si>
  <si>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</si>
  <si>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</si>
  <si>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</si>
  <si>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</si>
  <si>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</si>
  <si>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</si>
  <si>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</si>
  <si>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</si>
  <si>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</si>
  <si>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</si>
  <si>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</si>
  <si>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</si>
  <si>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</si>
  <si>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</si>
  <si>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</si>
  <si>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</si>
  <si>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</si>
  <si>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</si>
  <si>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</si>
  <si>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</si>
  <si>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</si>
  <si>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</si>
  <si>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</si>
  <si>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</si>
  <si>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</si>
  <si>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</si>
  <si>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</si>
  <si>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</si>
  <si>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</si>
  <si>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</si>
  <si>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</si>
  <si>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</si>
  <si>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</si>
  <si>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</si>
  <si>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</si>
  <si>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</si>
  <si>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</si>
  <si>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</si>
  <si>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</si>
  <si>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</si>
  <si>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</si>
  <si>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</si>
  <si>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</si>
  <si>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</si>
  <si>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</si>
  <si>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</si>
  <si>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</si>
  <si>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</si>
  <si>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</si>
  <si>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</si>
  <si>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</si>
  <si>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</si>
  <si>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</si>
  <si>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</si>
  <si>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</si>
  <si>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</si>
  <si>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</si>
  <si>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</si>
  <si>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</si>
  <si>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</si>
  <si>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</si>
  <si>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</si>
  <si>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</si>
  <si>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</si>
  <si>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</si>
  <si>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</si>
  <si>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</si>
  <si>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</si>
  <si>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</si>
  <si>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</si>
  <si>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</si>
  <si>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</si>
  <si>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</si>
  <si>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</si>
  <si>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</si>
  <si>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</si>
  <si>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</si>
  <si>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</si>
  <si>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</si>
  <si>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</si>
  <si>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</si>
  <si>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</si>
  <si>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</si>
  <si>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</si>
  <si>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</si>
  <si>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</si>
  <si>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</si>
  <si>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</si>
  <si>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</si>
  <si>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</si>
  <si>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</si>
  <si>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</si>
  <si>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</si>
  <si>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</si>
  <si>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</si>
  <si>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</si>
  <si>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</si>
  <si>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</si>
  <si>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</si>
  <si>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</si>
  <si>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</si>
  <si>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</si>
  <si>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</si>
  <si>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</si>
  <si>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</si>
  <si>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</si>
  <si>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</si>
  <si>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</si>
  <si>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</si>
  <si>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</si>
  <si>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</si>
  <si>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</si>
  <si>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</si>
  <si>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</si>
  <si>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</si>
  <si>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</si>
  <si>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</si>
  <si>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</si>
  <si>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</si>
  <si>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</si>
  <si>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</si>
  <si>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</si>
  <si>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</si>
  <si>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</si>
  <si>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</si>
  <si>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</si>
  <si>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</si>
  <si>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</si>
  <si>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</si>
  <si>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</si>
  <si>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</si>
  <si>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</si>
  <si>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</si>
  <si>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</si>
  <si>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</si>
  <si>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</si>
  <si>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</si>
  <si>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</si>
  <si>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</si>
  <si>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</si>
  <si>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</si>
  <si>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</si>
  <si>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</si>
  <si>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</si>
  <si>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</si>
  <si>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</si>
  <si>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</si>
  <si>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</si>
  <si>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</si>
  <si>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</si>
  <si>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</si>
  <si>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</si>
  <si>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</si>
  <si>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</si>
  <si>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</si>
  <si>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</si>
  <si>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</si>
  <si>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</si>
  <si>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</si>
  <si>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</si>
  <si>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</si>
  <si>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</si>
  <si>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</si>
  <si>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</si>
  <si>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</si>
  <si>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</si>
  <si>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</si>
  <si>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</si>
  <si>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</si>
  <si>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</si>
  <si>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</si>
  <si>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</si>
  <si>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</si>
  <si>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</si>
  <si>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</si>
  <si>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</si>
  <si>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</si>
  <si>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</si>
  <si>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</si>
  <si>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</si>
  <si>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</si>
  <si>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</si>
  <si>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</si>
  <si>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</si>
  <si>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</si>
  <si>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</si>
  <si>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</si>
  <si>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</si>
  <si>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</si>
  <si>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</si>
  <si>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</si>
  <si>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</si>
  <si>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</si>
  <si>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</si>
  <si>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</si>
  <si>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</si>
  <si>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</si>
  <si>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</si>
  <si>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</si>
  <si>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</si>
  <si>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</si>
  <si>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</si>
  <si>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</si>
  <si>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</si>
  <si>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</si>
  <si>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</si>
  <si>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</si>
  <si>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</si>
  <si>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</si>
  <si>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</si>
  <si>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</si>
  <si>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</si>
  <si>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</si>
  <si>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</si>
  <si>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</si>
  <si>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</si>
  <si>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</si>
  <si>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</si>
  <si>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</si>
  <si>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</si>
  <si>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</si>
  <si>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</si>
  <si>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</si>
  <si>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</si>
  <si>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</si>
  <si>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</si>
  <si>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</si>
  <si>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</si>
  <si>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</si>
  <si>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</si>
  <si>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</si>
  <si>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</si>
  <si>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</si>
  <si>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</si>
  <si>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</si>
  <si>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</si>
  <si>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</si>
  <si>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</si>
  <si>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</si>
  <si>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</si>
  <si>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</si>
  <si>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</si>
  <si>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</si>
  <si>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</si>
  <si>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</si>
  <si>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</si>
  <si>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</si>
  <si>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</si>
  <si>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</si>
  <si>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</si>
  <si>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</si>
  <si>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</si>
  <si>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</si>
  <si>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</si>
  <si>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</si>
  <si>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</si>
  <si>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</si>
  <si>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</si>
  <si>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</si>
  <si>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</si>
  <si>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</si>
  <si>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</si>
  <si>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</si>
  <si>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</si>
  <si>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</si>
  <si>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</si>
  <si>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</si>
  <si>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</si>
  <si>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</si>
  <si>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</si>
  <si>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</si>
  <si>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</si>
  <si>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</si>
  <si>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</si>
  <si>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</si>
  <si>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</si>
  <si>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</si>
  <si>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</si>
  <si>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</si>
  <si>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</si>
  <si>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</si>
  <si>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</si>
  <si>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</si>
  <si>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</si>
  <si>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</si>
  <si>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</si>
  <si>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</si>
  <si>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</si>
  <si>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</si>
  <si>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</si>
  <si>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</si>
  <si>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</si>
  <si>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</si>
  <si>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</si>
  <si>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</si>
  <si>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</si>
  <si>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</si>
  <si>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</si>
  <si>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</si>
  <si>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</si>
  <si>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</si>
  <si>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</si>
  <si>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</si>
  <si>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</si>
  <si>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</si>
  <si>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</si>
  <si>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</si>
  <si>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</si>
  <si>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</si>
  <si>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</si>
  <si>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</si>
  <si>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</si>
  <si>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</si>
  <si>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</si>
  <si>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</si>
  <si>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</si>
  <si>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</si>
  <si>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</si>
  <si>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</si>
  <si>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</si>
  <si>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</si>
  <si>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</si>
  <si>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</si>
  <si>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</si>
  <si>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</si>
  <si>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</si>
  <si>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</si>
  <si>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</si>
  <si>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</si>
  <si>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</si>
  <si>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</si>
  <si>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</si>
  <si>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</si>
  <si>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</si>
  <si>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</si>
  <si>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</si>
  <si>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</si>
  <si>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</si>
  <si>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</si>
  <si>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</si>
  <si>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</si>
  <si>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</si>
  <si>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</si>
  <si>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</si>
  <si>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</si>
  <si>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</si>
  <si>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</si>
  <si>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</si>
  <si>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</si>
  <si>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</si>
  <si>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</si>
  <si>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</si>
  <si>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</si>
  <si>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</si>
  <si>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</si>
  <si>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</si>
  <si>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</si>
  <si>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</si>
  <si>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</si>
  <si>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</si>
  <si>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</si>
  <si>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</si>
  <si>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</si>
  <si>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</si>
  <si>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</si>
  <si>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</si>
  <si>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</si>
  <si>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</si>
  <si>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</si>
  <si>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</si>
  <si>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</si>
  <si>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</si>
  <si>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</si>
  <si>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</si>
  <si>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</si>
  <si>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</si>
  <si>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</si>
  <si>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</si>
  <si>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</si>
  <si>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</si>
  <si>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</si>
  <si>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</si>
  <si>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</si>
  <si>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</si>
  <si>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</si>
  <si>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</si>
  <si>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</si>
  <si>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</si>
  <si>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</si>
  <si>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</si>
  <si>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</si>
  <si>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</si>
  <si>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</si>
  <si>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</si>
  <si>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</si>
  <si>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</si>
  <si>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</si>
  <si>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</si>
  <si>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</si>
  <si>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</si>
  <si>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</si>
  <si>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</si>
  <si>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</si>
  <si>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</si>
  <si>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</si>
  <si>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</si>
  <si>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</si>
  <si>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</si>
  <si>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</si>
  <si>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</si>
  <si>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</si>
  <si>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</si>
  <si>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</si>
  <si>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</si>
  <si>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</si>
  <si>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</si>
  <si>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</si>
  <si>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</si>
  <si>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</si>
  <si>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</si>
  <si>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</si>
  <si>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</si>
  <si>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</si>
  <si>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</si>
  <si>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</si>
  <si>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</si>
  <si>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</si>
  <si>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</si>
  <si>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</si>
  <si>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</si>
  <si>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</si>
  <si>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</si>
  <si>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</si>
  <si>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</si>
  <si>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</si>
  <si>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</si>
  <si>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</si>
  <si>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</si>
  <si>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</si>
  <si>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</si>
  <si>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</si>
  <si>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</si>
  <si>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</si>
  <si>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</si>
  <si>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</si>
  <si>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</si>
  <si>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</si>
  <si>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</si>
  <si>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</si>
  <si>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Submitter: PODRAVKA prehrambena industrija d.d., KOPRIVNICA</t>
  </si>
  <si>
    <t> 30.6.2022</t>
  </si>
  <si>
    <t xml:space="preserve">balance as at 30.06.2022 </t>
  </si>
  <si>
    <t>for the period 01.01.2022 to 30.06.2022</t>
  </si>
  <si>
    <t>for the period 01.01.2022 . to 30.06.2022.</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</si>
  <si>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2022 – 30 June 2022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2022 – 30 June 2022), which are simultaneously with this document published on the websites of the stock exchange, HANFA and the Issuer. 
b) The notes to the annual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June 2022 it amounts to HRK 25,075 thousand (2021: HRK 43,602 thousand), while the interest payable on loans is reported under other short-term liabilities and as at 30 June 2022 it amounts to HRK 312 thousand (2021: HRK 543 thousand).
Staff costs in the Jan - Jun 2022 period amount to HRK 533,005  thousand (Jan - Jun 2021: HRK 520,936  thousand), of which net salaries amount to HRK 294,655  thousand (Jan - Jun 2021: HRK 293,506  thousand), taxes and contributions from salaries amount to HRK 111,133  thousand (Jan - Jun 2021: HRK 102,315  thousand), contributions on salaries amount to HRK 58,945  thousand (Jan - Jun 2021: HRK 55,318  thousand), while other staff costs amount to HRK 68,272  thousand (Jan - Jun 2021: HRK 69,797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2022, accounting policies did not change.
3.  The Group has contingent liabilities under guarantees and warranties given not recognized in the consolidated statement of financial position. As at 30 June 2022, guarantees and warranties given amount to HRK 60,238  thousand (2021: HRK 30,478 thousand). According to the assessment of the Group’s Management Board as at 30 June 2022 there is no significant probability of the occurrence of these liabilities for the Group.
On 30 June 2022 off-balance sheet items amount to HRK 102,540 thousand (2021: HRK 113,051 thousand).
4. In the Jan - Jun 2022 period, the Group had a positive impact of movements in exchange rate differences on trade receivables and trade payables and interest on trade receivables in the amount of HRK 13,630 thousand reported under the item other operating income (outside the group) (Jan - Jun 2021: positive impact of HRK 8,699 thousand under the item other operating income).
In the Jan - Jun 2022 period the Group generated gains on sale of assets held for sale in the amount of HRK 5,521 thousand (Jan - Jun 2021: HRK 2,491 thousand) and gains on sale and disposal of tangible and intangible assets in the amount of HRK 2,095 thousand (Jan - Jun 2021: HRK 494 thousand) reported under the item other operating income (outside the group).
5. The Group’s debt maturing after more than 5 years relates to lease liabilities in the amount of HRK 16,219 thousand (2021: HRK 16,876 thousand).
The Group’s buildings, land and equipment with a net book value of HRK 321,788 thousand (2021: HRK 327,985 thousand) are pledged as collateral for the Group’s borrowings. 
6. The average number of employees in the Group in the period Jan - Jun 2022 was 6,540 employees (Jan - Jun 2021: 6,670 employees).					
7. In the period Jan - Jun 2022 from the total cost of salaries, the Group capitalized HRK 397 thousand of human labor costs for the purpose of its own development (Jan - Jun 2021: HRK 257 thousand), of which net salaries amount to HRK 261 thousand (Jan - Jun 2021: HRK 170 thousand), contributions from salaries amount to HRK 69 thousand (Jan - Jun 2021: HRK 45 thousand), contributions on salaries amount to HRK 50 thousand (Jan - Jun 2021: HRK 31 thousand), and taxes amount to HRK 17 thousand (Jan - Jun 2021: HRK 11 thousand).
8. Balance of deferred tax assets as at 30 June 2022 amounts to HRK 142,350 thousand (2021: HRK 150,101 thousand). Deferred tax assets was decreased by HRK 7,558 thousand during 2022 (during 2021: increased by HRK 8,693 thousand) which mainly refers to the release of the investment tax relief in the amount of HRK 8,084 thousand, short- and long-term provisions in the amount of HRK 2,333 thousand and the increase of deferred tax assets on the basis of the value adjustment of invertories in the amount of HRK 2,753 thousand and the payment from the basis of shares in the amount of HRK 669 thousand.
Balance of deferred tax liability as at 30 June 2022 amounts to HRK 37,782 thousand (2021: HRK 37,984 thousand).
9. The Group has no participating interests.										
10. The Group has a subscribed share capital consisting of 7,120,003 shares with a nominal value of HRK 220.00. During 2022, there was no change in the subscribed share capital.
11. The Group grants options to purchase shares of Podravka d.d. to management. The exercise price of the approved option is equal to the weighted average price of Podravka d.d. share realized on the Zagreb Stock Exchange in the year in which the option was granted. As at 30 June 2022, the number of options granted is 230,536 (2021: 252,500).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June 2022.                                                                                                                                                                                                                                                                                                                                                                                                                                                                                            
17. There are no significant events that occurred after the balance sheet date and are not reflected in the income statement or balance sheet.                                                                                                                                                                                                                                                                                                                                                                                                                                                                                                                                                                                                                                                                                                                                                                                                                                                                                                                                                                                                                                                                                                                                                                                                                                                                                                                                                                                                                                                                                                                                                                                                                                                                                                                                                 
Detailed information on financial statements and impact of COVID-19 and the Russia-Ukraine crisis on business of Podravka Group are available in PDF document "Podravka Group business results for Jan - Jun 2022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</si>
</sst>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0" fillId="0" borderId="0" xfId="0" applyFont="1" applyAlignment="1">
      <alignment horizontal="justify" vertical="top" wrapText="1"/>
    </xf>
    <xf numFmtId="0" fontId="40" fillId="0" borderId="0" xfId="0" applyFont="1" applyAlignment="1">
      <alignment horizontal="justify"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S3" sqref="S3"/>
    </sheetView>
  </sheetViews>
  <sheetFormatPr defaultColWidth="9.140625" defaultRowHeight="15" x14ac:dyDescent="0.25"/>
  <cols>
    <col min="1" max="1" width="14.7109375" style="66" customWidth="1"/>
    <col min="2" max="8" width="9.140625" style="66"/>
    <col min="9" max="9" width="15.28515625" style="66" customWidth="1"/>
    <col min="10" max="10" width="11" style="66" bestFit="1" customWidth="1"/>
    <col min="11" max="16384" width="9.140625" style="66"/>
  </cols>
  <sheetData>
    <row r="1" spans="1:14" ht="15.75" x14ac:dyDescent="0.25">
      <c r="A1" s="128" t="s">
        <v>0</v>
      </c>
      <c r="B1" s="129"/>
      <c r="C1" s="129"/>
      <c r="D1" s="64"/>
      <c r="E1" s="64"/>
      <c r="F1" s="64"/>
      <c r="G1" s="64"/>
      <c r="H1" s="64"/>
      <c r="I1" s="64"/>
      <c r="J1" s="65"/>
    </row>
    <row r="2" spans="1:14" ht="14.45" customHeight="1" x14ac:dyDescent="0.25">
      <c r="A2" s="130" t="s">
        <v>1</v>
      </c>
      <c r="B2" s="131"/>
      <c r="C2" s="131"/>
      <c r="D2" s="131"/>
      <c r="E2" s="131"/>
      <c r="F2" s="131"/>
      <c r="G2" s="131"/>
      <c r="H2" s="131"/>
      <c r="I2" s="131"/>
      <c r="J2" s="132"/>
      <c r="N2" s="114" t="s">
        <v>393</v>
      </c>
    </row>
    <row r="3" spans="1:14" x14ac:dyDescent="0.25">
      <c r="A3" s="67"/>
      <c r="B3" s="68"/>
      <c r="C3" s="68"/>
      <c r="D3" s="68"/>
      <c r="E3" s="68"/>
      <c r="F3" s="68"/>
      <c r="G3" s="68"/>
      <c r="H3" s="68"/>
      <c r="I3" s="68"/>
      <c r="J3" s="69"/>
      <c r="N3" s="114" t="s">
        <v>394</v>
      </c>
    </row>
    <row r="4" spans="1:14" ht="33.6" customHeight="1" x14ac:dyDescent="0.25">
      <c r="A4" s="133" t="s">
        <v>2</v>
      </c>
      <c r="B4" s="134"/>
      <c r="C4" s="134"/>
      <c r="D4" s="134"/>
      <c r="E4" s="135">
        <v>44562</v>
      </c>
      <c r="F4" s="136"/>
      <c r="G4" s="70" t="s">
        <v>3</v>
      </c>
      <c r="H4" s="135" t="s">
        <v>536</v>
      </c>
      <c r="I4" s="136"/>
      <c r="J4" s="71"/>
      <c r="N4" s="114" t="s">
        <v>395</v>
      </c>
    </row>
    <row r="5" spans="1:14" s="72" customFormat="1" ht="10.15" customHeight="1" x14ac:dyDescent="0.25">
      <c r="A5" s="137"/>
      <c r="B5" s="138"/>
      <c r="C5" s="138"/>
      <c r="D5" s="138"/>
      <c r="E5" s="138"/>
      <c r="F5" s="138"/>
      <c r="G5" s="138"/>
      <c r="H5" s="138"/>
      <c r="I5" s="138"/>
      <c r="J5" s="139"/>
      <c r="N5" s="115" t="s">
        <v>396</v>
      </c>
    </row>
    <row r="6" spans="1:14" ht="20.45" customHeight="1" x14ac:dyDescent="0.25">
      <c r="A6" s="73"/>
      <c r="B6" s="74" t="s">
        <v>4</v>
      </c>
      <c r="C6" s="75"/>
      <c r="D6" s="75"/>
      <c r="E6" s="81">
        <v>2022</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394</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7" t="s">
        <v>6</v>
      </c>
      <c r="B10" s="148"/>
      <c r="C10" s="148"/>
      <c r="D10" s="148"/>
      <c r="E10" s="148"/>
      <c r="F10" s="148"/>
      <c r="G10" s="148"/>
      <c r="H10" s="148"/>
      <c r="I10" s="148"/>
      <c r="J10" s="83"/>
    </row>
    <row r="11" spans="1:14" ht="24.6" customHeight="1" x14ac:dyDescent="0.25">
      <c r="A11" s="149" t="s">
        <v>7</v>
      </c>
      <c r="B11" s="150"/>
      <c r="C11" s="142" t="s">
        <v>504</v>
      </c>
      <c r="D11" s="143"/>
      <c r="E11" s="84"/>
      <c r="F11" s="151" t="s">
        <v>8</v>
      </c>
      <c r="G11" s="141"/>
      <c r="H11" s="152" t="s">
        <v>505</v>
      </c>
      <c r="I11" s="153"/>
      <c r="J11" s="85"/>
    </row>
    <row r="12" spans="1:14" ht="14.45" customHeight="1" x14ac:dyDescent="0.25">
      <c r="A12" s="86"/>
      <c r="B12" s="87"/>
      <c r="C12" s="87"/>
      <c r="D12" s="87"/>
      <c r="E12" s="145"/>
      <c r="F12" s="145"/>
      <c r="G12" s="145"/>
      <c r="H12" s="145"/>
      <c r="I12" s="88"/>
      <c r="J12" s="85"/>
    </row>
    <row r="13" spans="1:14" ht="21" customHeight="1" x14ac:dyDescent="0.25">
      <c r="A13" s="140" t="s">
        <v>9</v>
      </c>
      <c r="B13" s="141"/>
      <c r="C13" s="142" t="s">
        <v>506</v>
      </c>
      <c r="D13" s="143"/>
      <c r="E13" s="144"/>
      <c r="F13" s="145"/>
      <c r="G13" s="145"/>
      <c r="H13" s="145"/>
      <c r="I13" s="88"/>
      <c r="J13" s="85"/>
    </row>
    <row r="14" spans="1:14" ht="10.9" customHeight="1" x14ac:dyDescent="0.25">
      <c r="A14" s="84"/>
      <c r="B14" s="88"/>
      <c r="C14" s="87"/>
      <c r="D14" s="87"/>
      <c r="E14" s="146"/>
      <c r="F14" s="146"/>
      <c r="G14" s="146"/>
      <c r="H14" s="146"/>
      <c r="I14" s="87"/>
      <c r="J14" s="89"/>
    </row>
    <row r="15" spans="1:14" ht="22.9" customHeight="1" x14ac:dyDescent="0.25">
      <c r="A15" s="140" t="s">
        <v>10</v>
      </c>
      <c r="B15" s="141"/>
      <c r="C15" s="142" t="s">
        <v>507</v>
      </c>
      <c r="D15" s="143"/>
      <c r="E15" s="160"/>
      <c r="F15" s="161"/>
      <c r="G15" s="90" t="s">
        <v>11</v>
      </c>
      <c r="H15" s="152" t="s">
        <v>508</v>
      </c>
      <c r="I15" s="153"/>
      <c r="J15" s="91"/>
    </row>
    <row r="16" spans="1:14" ht="10.9" customHeight="1" x14ac:dyDescent="0.25">
      <c r="A16" s="84"/>
      <c r="B16" s="88"/>
      <c r="C16" s="87"/>
      <c r="D16" s="87"/>
      <c r="E16" s="146"/>
      <c r="F16" s="146"/>
      <c r="G16" s="146"/>
      <c r="H16" s="146"/>
      <c r="I16" s="87"/>
      <c r="J16" s="89"/>
    </row>
    <row r="17" spans="1:10" ht="22.9" customHeight="1" x14ac:dyDescent="0.25">
      <c r="A17" s="92"/>
      <c r="B17" s="90" t="s">
        <v>12</v>
      </c>
      <c r="C17" s="142" t="s">
        <v>509</v>
      </c>
      <c r="D17" s="143"/>
      <c r="E17" s="93"/>
      <c r="F17" s="93"/>
      <c r="G17" s="93"/>
      <c r="H17" s="93"/>
      <c r="I17" s="93"/>
      <c r="J17" s="91"/>
    </row>
    <row r="18" spans="1:10" x14ac:dyDescent="0.25">
      <c r="A18" s="154"/>
      <c r="B18" s="155"/>
      <c r="C18" s="146"/>
      <c r="D18" s="146"/>
      <c r="E18" s="146"/>
      <c r="F18" s="146"/>
      <c r="G18" s="146"/>
      <c r="H18" s="146"/>
      <c r="I18" s="87"/>
      <c r="J18" s="89"/>
    </row>
    <row r="19" spans="1:10" x14ac:dyDescent="0.25">
      <c r="A19" s="149" t="s">
        <v>13</v>
      </c>
      <c r="B19" s="156"/>
      <c r="C19" s="157" t="s">
        <v>510</v>
      </c>
      <c r="D19" s="158"/>
      <c r="E19" s="158"/>
      <c r="F19" s="158"/>
      <c r="G19" s="158"/>
      <c r="H19" s="158"/>
      <c r="I19" s="158"/>
      <c r="J19" s="159"/>
    </row>
    <row r="20" spans="1:10" x14ac:dyDescent="0.25">
      <c r="A20" s="86"/>
      <c r="B20" s="87"/>
      <c r="C20" s="94"/>
      <c r="D20" s="87"/>
      <c r="E20" s="146"/>
      <c r="F20" s="146"/>
      <c r="G20" s="146"/>
      <c r="H20" s="146"/>
      <c r="I20" s="87"/>
      <c r="J20" s="89"/>
    </row>
    <row r="21" spans="1:10" x14ac:dyDescent="0.25">
      <c r="A21" s="149" t="s">
        <v>14</v>
      </c>
      <c r="B21" s="156"/>
      <c r="C21" s="152">
        <v>48000</v>
      </c>
      <c r="D21" s="153"/>
      <c r="E21" s="146"/>
      <c r="F21" s="146"/>
      <c r="G21" s="157" t="s">
        <v>511</v>
      </c>
      <c r="H21" s="158"/>
      <c r="I21" s="158"/>
      <c r="J21" s="159"/>
    </row>
    <row r="22" spans="1:10" x14ac:dyDescent="0.25">
      <c r="A22" s="86"/>
      <c r="B22" s="87"/>
      <c r="C22" s="87"/>
      <c r="D22" s="87"/>
      <c r="E22" s="146"/>
      <c r="F22" s="146"/>
      <c r="G22" s="146"/>
      <c r="H22" s="146"/>
      <c r="I22" s="87"/>
      <c r="J22" s="89"/>
    </row>
    <row r="23" spans="1:10" x14ac:dyDescent="0.25">
      <c r="A23" s="149" t="s">
        <v>15</v>
      </c>
      <c r="B23" s="156"/>
      <c r="C23" s="157" t="s">
        <v>512</v>
      </c>
      <c r="D23" s="158"/>
      <c r="E23" s="158"/>
      <c r="F23" s="158"/>
      <c r="G23" s="158"/>
      <c r="H23" s="158"/>
      <c r="I23" s="158"/>
      <c r="J23" s="159"/>
    </row>
    <row r="24" spans="1:10" x14ac:dyDescent="0.25">
      <c r="A24" s="86"/>
      <c r="B24" s="87"/>
      <c r="C24" s="87"/>
      <c r="D24" s="87"/>
      <c r="E24" s="146"/>
      <c r="F24" s="146"/>
      <c r="G24" s="146"/>
      <c r="H24" s="146"/>
      <c r="I24" s="87"/>
      <c r="J24" s="89"/>
    </row>
    <row r="25" spans="1:10" x14ac:dyDescent="0.25">
      <c r="A25" s="149" t="s">
        <v>16</v>
      </c>
      <c r="B25" s="156"/>
      <c r="C25" s="163" t="s">
        <v>513</v>
      </c>
      <c r="D25" s="164"/>
      <c r="E25" s="164"/>
      <c r="F25" s="164"/>
      <c r="G25" s="164"/>
      <c r="H25" s="164"/>
      <c r="I25" s="164"/>
      <c r="J25" s="165"/>
    </row>
    <row r="26" spans="1:10" x14ac:dyDescent="0.25">
      <c r="A26" s="86"/>
      <c r="B26" s="87"/>
      <c r="C26" s="94"/>
      <c r="D26" s="87"/>
      <c r="E26" s="146"/>
      <c r="F26" s="146"/>
      <c r="G26" s="146"/>
      <c r="H26" s="146"/>
      <c r="I26" s="87"/>
      <c r="J26" s="89"/>
    </row>
    <row r="27" spans="1:10" x14ac:dyDescent="0.25">
      <c r="A27" s="149" t="s">
        <v>17</v>
      </c>
      <c r="B27" s="156"/>
      <c r="C27" s="163" t="s">
        <v>514</v>
      </c>
      <c r="D27" s="164"/>
      <c r="E27" s="164"/>
      <c r="F27" s="164"/>
      <c r="G27" s="164"/>
      <c r="H27" s="164"/>
      <c r="I27" s="164"/>
      <c r="J27" s="165"/>
    </row>
    <row r="28" spans="1:10" ht="13.9" customHeight="1" x14ac:dyDescent="0.25">
      <c r="A28" s="86"/>
      <c r="B28" s="87"/>
      <c r="C28" s="94"/>
      <c r="D28" s="87"/>
      <c r="E28" s="146"/>
      <c r="F28" s="146"/>
      <c r="G28" s="146"/>
      <c r="H28" s="146"/>
      <c r="I28" s="87"/>
      <c r="J28" s="89"/>
    </row>
    <row r="29" spans="1:10" ht="22.9" customHeight="1" x14ac:dyDescent="0.25">
      <c r="A29" s="140" t="s">
        <v>18</v>
      </c>
      <c r="B29" s="156"/>
      <c r="C29" s="95">
        <v>6545</v>
      </c>
      <c r="D29" s="96"/>
      <c r="E29" s="162"/>
      <c r="F29" s="162"/>
      <c r="G29" s="162"/>
      <c r="H29" s="162"/>
      <c r="I29" s="97"/>
      <c r="J29" s="98"/>
    </row>
    <row r="30" spans="1:10" x14ac:dyDescent="0.25">
      <c r="A30" s="86"/>
      <c r="B30" s="87"/>
      <c r="C30" s="87"/>
      <c r="D30" s="87"/>
      <c r="E30" s="146"/>
      <c r="F30" s="146"/>
      <c r="G30" s="146"/>
      <c r="H30" s="146"/>
      <c r="I30" s="97"/>
      <c r="J30" s="98"/>
    </row>
    <row r="31" spans="1:10" x14ac:dyDescent="0.25">
      <c r="A31" s="149" t="s">
        <v>19</v>
      </c>
      <c r="B31" s="156"/>
      <c r="C31" s="111" t="s">
        <v>515</v>
      </c>
      <c r="D31" s="166" t="s">
        <v>20</v>
      </c>
      <c r="E31" s="167"/>
      <c r="F31" s="167"/>
      <c r="G31" s="167"/>
      <c r="H31" s="99"/>
      <c r="I31" s="100" t="s">
        <v>21</v>
      </c>
      <c r="J31" s="101" t="s">
        <v>22</v>
      </c>
    </row>
    <row r="32" spans="1:10" x14ac:dyDescent="0.25">
      <c r="A32" s="149"/>
      <c r="B32" s="156"/>
      <c r="C32" s="102"/>
      <c r="D32" s="70"/>
      <c r="E32" s="161"/>
      <c r="F32" s="161"/>
      <c r="G32" s="161"/>
      <c r="H32" s="161"/>
      <c r="I32" s="97"/>
      <c r="J32" s="98"/>
    </row>
    <row r="33" spans="1:10" x14ac:dyDescent="0.25">
      <c r="A33" s="149" t="s">
        <v>23</v>
      </c>
      <c r="B33" s="156"/>
      <c r="C33" s="95" t="s">
        <v>516</v>
      </c>
      <c r="D33" s="166" t="s">
        <v>24</v>
      </c>
      <c r="E33" s="167"/>
      <c r="F33" s="167"/>
      <c r="G33" s="167"/>
      <c r="H33" s="93"/>
      <c r="I33" s="100" t="s">
        <v>25</v>
      </c>
      <c r="J33" s="101" t="s">
        <v>26</v>
      </c>
    </row>
    <row r="34" spans="1:10" x14ac:dyDescent="0.25">
      <c r="A34" s="86"/>
      <c r="B34" s="87"/>
      <c r="C34" s="87"/>
      <c r="D34" s="87"/>
      <c r="E34" s="146"/>
      <c r="F34" s="146"/>
      <c r="G34" s="146"/>
      <c r="H34" s="146"/>
      <c r="I34" s="87"/>
      <c r="J34" s="89"/>
    </row>
    <row r="35" spans="1:10" x14ac:dyDescent="0.25">
      <c r="A35" s="166" t="s">
        <v>27</v>
      </c>
      <c r="B35" s="167"/>
      <c r="C35" s="167"/>
      <c r="D35" s="167"/>
      <c r="E35" s="167" t="s">
        <v>28</v>
      </c>
      <c r="F35" s="167"/>
      <c r="G35" s="167"/>
      <c r="H35" s="167"/>
      <c r="I35" s="167"/>
      <c r="J35" s="103" t="s">
        <v>29</v>
      </c>
    </row>
    <row r="36" spans="1:10" x14ac:dyDescent="0.25">
      <c r="A36" s="86"/>
      <c r="B36" s="87"/>
      <c r="C36" s="87"/>
      <c r="D36" s="87"/>
      <c r="E36" s="146"/>
      <c r="F36" s="146"/>
      <c r="G36" s="146"/>
      <c r="H36" s="146"/>
      <c r="I36" s="87"/>
      <c r="J36" s="98"/>
    </row>
    <row r="37" spans="1:10" x14ac:dyDescent="0.25">
      <c r="A37" s="168" t="s">
        <v>517</v>
      </c>
      <c r="B37" s="169"/>
      <c r="C37" s="169"/>
      <c r="D37" s="169"/>
      <c r="E37" s="168" t="s">
        <v>523</v>
      </c>
      <c r="F37" s="169"/>
      <c r="G37" s="169"/>
      <c r="H37" s="169"/>
      <c r="I37" s="170"/>
      <c r="J37" s="104">
        <v>3805140</v>
      </c>
    </row>
    <row r="38" spans="1:10" x14ac:dyDescent="0.25">
      <c r="A38" s="86"/>
      <c r="B38" s="87"/>
      <c r="C38" s="94"/>
      <c r="D38" s="171"/>
      <c r="E38" s="171"/>
      <c r="F38" s="171"/>
      <c r="G38" s="171"/>
      <c r="H38" s="171"/>
      <c r="I38" s="171"/>
      <c r="J38" s="89"/>
    </row>
    <row r="39" spans="1:10" x14ac:dyDescent="0.25">
      <c r="A39" s="168" t="s">
        <v>518</v>
      </c>
      <c r="B39" s="169"/>
      <c r="C39" s="169"/>
      <c r="D39" s="170"/>
      <c r="E39" s="168" t="s">
        <v>524</v>
      </c>
      <c r="F39" s="169"/>
      <c r="G39" s="169"/>
      <c r="H39" s="169"/>
      <c r="I39" s="170"/>
      <c r="J39" s="95">
        <v>5391814000</v>
      </c>
    </row>
    <row r="40" spans="1:10" x14ac:dyDescent="0.25">
      <c r="A40" s="86"/>
      <c r="B40" s="87"/>
      <c r="C40" s="94"/>
      <c r="D40" s="105"/>
      <c r="E40" s="171"/>
      <c r="F40" s="171"/>
      <c r="G40" s="171"/>
      <c r="H40" s="171"/>
      <c r="I40" s="88"/>
      <c r="J40" s="89"/>
    </row>
    <row r="41" spans="1:10" x14ac:dyDescent="0.25">
      <c r="A41" s="168" t="s">
        <v>519</v>
      </c>
      <c r="B41" s="169"/>
      <c r="C41" s="169"/>
      <c r="D41" s="170"/>
      <c r="E41" s="168" t="s">
        <v>525</v>
      </c>
      <c r="F41" s="169"/>
      <c r="G41" s="169"/>
      <c r="H41" s="169"/>
      <c r="I41" s="170"/>
      <c r="J41" s="95">
        <v>20188537</v>
      </c>
    </row>
    <row r="42" spans="1:10" x14ac:dyDescent="0.25">
      <c r="A42" s="86"/>
      <c r="B42" s="87"/>
      <c r="C42" s="94"/>
      <c r="D42" s="105"/>
      <c r="E42" s="171"/>
      <c r="F42" s="171"/>
      <c r="G42" s="171"/>
      <c r="H42" s="171"/>
      <c r="I42" s="88"/>
      <c r="J42" s="89"/>
    </row>
    <row r="43" spans="1:10" x14ac:dyDescent="0.25">
      <c r="A43" s="168" t="s">
        <v>520</v>
      </c>
      <c r="B43" s="169"/>
      <c r="C43" s="169"/>
      <c r="D43" s="170"/>
      <c r="E43" s="168" t="s">
        <v>526</v>
      </c>
      <c r="F43" s="169"/>
      <c r="G43" s="169"/>
      <c r="H43" s="169"/>
      <c r="I43" s="170"/>
      <c r="J43" s="95">
        <v>5981449907</v>
      </c>
    </row>
    <row r="44" spans="1:10" x14ac:dyDescent="0.25">
      <c r="A44" s="106"/>
      <c r="B44" s="94"/>
      <c r="C44" s="172"/>
      <c r="D44" s="172"/>
      <c r="E44" s="146"/>
      <c r="F44" s="146"/>
      <c r="G44" s="172"/>
      <c r="H44" s="172"/>
      <c r="I44" s="172"/>
      <c r="J44" s="89"/>
    </row>
    <row r="45" spans="1:10" x14ac:dyDescent="0.25">
      <c r="A45" s="168" t="s">
        <v>521</v>
      </c>
      <c r="B45" s="169"/>
      <c r="C45" s="169"/>
      <c r="D45" s="170"/>
      <c r="E45" s="168" t="s">
        <v>527</v>
      </c>
      <c r="F45" s="169"/>
      <c r="G45" s="169"/>
      <c r="H45" s="169"/>
      <c r="I45" s="170"/>
      <c r="J45" s="95">
        <v>3042510487</v>
      </c>
    </row>
    <row r="46" spans="1:10" x14ac:dyDescent="0.25">
      <c r="A46" s="106"/>
      <c r="B46" s="94"/>
      <c r="C46" s="94"/>
      <c r="D46" s="87"/>
      <c r="E46" s="173"/>
      <c r="F46" s="173"/>
      <c r="G46" s="172"/>
      <c r="H46" s="172"/>
      <c r="I46" s="87"/>
      <c r="J46" s="89"/>
    </row>
    <row r="47" spans="1:10" x14ac:dyDescent="0.25">
      <c r="A47" s="168" t="s">
        <v>522</v>
      </c>
      <c r="B47" s="169"/>
      <c r="C47" s="169"/>
      <c r="D47" s="170"/>
      <c r="E47" s="168" t="s">
        <v>528</v>
      </c>
      <c r="F47" s="169"/>
      <c r="G47" s="169"/>
      <c r="H47" s="169"/>
      <c r="I47" s="170"/>
      <c r="J47" s="95">
        <v>17332970</v>
      </c>
    </row>
    <row r="48" spans="1:10" x14ac:dyDescent="0.25">
      <c r="A48" s="106"/>
      <c r="B48" s="94"/>
      <c r="C48" s="94"/>
      <c r="D48" s="87"/>
      <c r="E48" s="146"/>
      <c r="F48" s="146"/>
      <c r="G48" s="172"/>
      <c r="H48" s="172"/>
      <c r="I48" s="87"/>
      <c r="J48" s="107" t="s">
        <v>30</v>
      </c>
    </row>
    <row r="49" spans="1:10" x14ac:dyDescent="0.25">
      <c r="A49" s="106"/>
      <c r="B49" s="94"/>
      <c r="C49" s="94"/>
      <c r="D49" s="87"/>
      <c r="E49" s="146"/>
      <c r="F49" s="146"/>
      <c r="G49" s="172"/>
      <c r="H49" s="172"/>
      <c r="I49" s="87"/>
      <c r="J49" s="107" t="s">
        <v>31</v>
      </c>
    </row>
    <row r="50" spans="1:10" ht="14.45" customHeight="1" x14ac:dyDescent="0.25">
      <c r="A50" s="140" t="s">
        <v>32</v>
      </c>
      <c r="B50" s="151"/>
      <c r="C50" s="152" t="s">
        <v>529</v>
      </c>
      <c r="D50" s="153"/>
      <c r="E50" s="178" t="s">
        <v>33</v>
      </c>
      <c r="F50" s="179"/>
      <c r="G50" s="157"/>
      <c r="H50" s="158"/>
      <c r="I50" s="158"/>
      <c r="J50" s="159"/>
    </row>
    <row r="51" spans="1:10" x14ac:dyDescent="0.25">
      <c r="A51" s="106"/>
      <c r="B51" s="94"/>
      <c r="C51" s="172"/>
      <c r="D51" s="172"/>
      <c r="E51" s="146"/>
      <c r="F51" s="146"/>
      <c r="G51" s="180" t="s">
        <v>34</v>
      </c>
      <c r="H51" s="180"/>
      <c r="I51" s="180"/>
      <c r="J51" s="78"/>
    </row>
    <row r="52" spans="1:10" ht="13.9" customHeight="1" x14ac:dyDescent="0.25">
      <c r="A52" s="140" t="s">
        <v>35</v>
      </c>
      <c r="B52" s="151"/>
      <c r="C52" s="157" t="s">
        <v>530</v>
      </c>
      <c r="D52" s="158"/>
      <c r="E52" s="158"/>
      <c r="F52" s="158"/>
      <c r="G52" s="158"/>
      <c r="H52" s="158"/>
      <c r="I52" s="158"/>
      <c r="J52" s="159"/>
    </row>
    <row r="53" spans="1:10" x14ac:dyDescent="0.25">
      <c r="A53" s="86"/>
      <c r="B53" s="87"/>
      <c r="C53" s="162" t="s">
        <v>36</v>
      </c>
      <c r="D53" s="162"/>
      <c r="E53" s="162"/>
      <c r="F53" s="162"/>
      <c r="G53" s="162"/>
      <c r="H53" s="162"/>
      <c r="I53" s="162"/>
      <c r="J53" s="89"/>
    </row>
    <row r="54" spans="1:10" x14ac:dyDescent="0.25">
      <c r="A54" s="140" t="s">
        <v>37</v>
      </c>
      <c r="B54" s="151"/>
      <c r="C54" s="174" t="s">
        <v>531</v>
      </c>
      <c r="D54" s="175"/>
      <c r="E54" s="176"/>
      <c r="F54" s="146"/>
      <c r="G54" s="146"/>
      <c r="H54" s="167"/>
      <c r="I54" s="167"/>
      <c r="J54" s="177"/>
    </row>
    <row r="55" spans="1:10" x14ac:dyDescent="0.25">
      <c r="A55" s="86"/>
      <c r="B55" s="87"/>
      <c r="C55" s="94"/>
      <c r="D55" s="87"/>
      <c r="E55" s="146"/>
      <c r="F55" s="146"/>
      <c r="G55" s="146"/>
      <c r="H55" s="146"/>
      <c r="I55" s="87"/>
      <c r="J55" s="89"/>
    </row>
    <row r="56" spans="1:10" ht="14.45" customHeight="1" x14ac:dyDescent="0.25">
      <c r="A56" s="140" t="s">
        <v>38</v>
      </c>
      <c r="B56" s="151"/>
      <c r="C56" s="181" t="s">
        <v>532</v>
      </c>
      <c r="D56" s="182"/>
      <c r="E56" s="182"/>
      <c r="F56" s="182"/>
      <c r="G56" s="182"/>
      <c r="H56" s="182"/>
      <c r="I56" s="182"/>
      <c r="J56" s="183"/>
    </row>
    <row r="57" spans="1:10" x14ac:dyDescent="0.25">
      <c r="A57" s="86"/>
      <c r="B57" s="87"/>
      <c r="C57" s="87"/>
      <c r="D57" s="87"/>
      <c r="E57" s="146"/>
      <c r="F57" s="146"/>
      <c r="G57" s="146"/>
      <c r="H57" s="146"/>
      <c r="I57" s="87"/>
      <c r="J57" s="89"/>
    </row>
    <row r="58" spans="1:10" x14ac:dyDescent="0.25">
      <c r="A58" s="140" t="s">
        <v>39</v>
      </c>
      <c r="B58" s="151"/>
      <c r="C58" s="181" t="s">
        <v>533</v>
      </c>
      <c r="D58" s="182"/>
      <c r="E58" s="182"/>
      <c r="F58" s="182"/>
      <c r="G58" s="182"/>
      <c r="H58" s="182"/>
      <c r="I58" s="182"/>
      <c r="J58" s="183"/>
    </row>
    <row r="59" spans="1:10" ht="14.45" customHeight="1" x14ac:dyDescent="0.25">
      <c r="A59" s="86"/>
      <c r="B59" s="87"/>
      <c r="C59" s="184" t="s">
        <v>40</v>
      </c>
      <c r="D59" s="184"/>
      <c r="E59" s="184"/>
      <c r="F59" s="184"/>
      <c r="G59" s="87"/>
      <c r="H59" s="87"/>
      <c r="I59" s="87"/>
      <c r="J59" s="89"/>
    </row>
    <row r="60" spans="1:10" x14ac:dyDescent="0.25">
      <c r="A60" s="140" t="s">
        <v>41</v>
      </c>
      <c r="B60" s="151"/>
      <c r="C60" s="181" t="s">
        <v>534</v>
      </c>
      <c r="D60" s="182"/>
      <c r="E60" s="182"/>
      <c r="F60" s="182"/>
      <c r="G60" s="182"/>
      <c r="H60" s="182"/>
      <c r="I60" s="182"/>
      <c r="J60" s="183"/>
    </row>
    <row r="61" spans="1:10" ht="14.45" customHeight="1" x14ac:dyDescent="0.25">
      <c r="A61" s="108"/>
      <c r="B61" s="109"/>
      <c r="C61" s="185" t="s">
        <v>42</v>
      </c>
      <c r="D61" s="185"/>
      <c r="E61" s="185"/>
      <c r="F61" s="185"/>
      <c r="G61" s="185"/>
      <c r="H61" s="109"/>
      <c r="I61" s="109"/>
      <c r="J61" s="110"/>
    </row>
    <row r="68" ht="27" customHeight="1" x14ac:dyDescent="0.25"/>
    <row r="72" ht="38.450000000000003" customHeight="1" x14ac:dyDescent="0.25"/>
  </sheetData>
  <sheetProtection algorithmName="SHA-512" hashValue="vhNrU2gVnS0t3avokHV0lnBbOxwAQOWrOk93yr1zPC6kEsBWiktKVZL3x2+MDvN/fSxJXbSSNxqBFiithQboqQ==" saltValue="N4sU7ZJlHKO6t8lXw5qTb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H11" sqref="H1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89" t="s">
        <v>43</v>
      </c>
      <c r="B1" s="190"/>
      <c r="C1" s="190"/>
      <c r="D1" s="190"/>
      <c r="E1" s="190"/>
      <c r="F1" s="190"/>
      <c r="G1" s="190"/>
      <c r="H1" s="190"/>
      <c r="I1" s="190"/>
    </row>
    <row r="2" spans="1:9" x14ac:dyDescent="0.2">
      <c r="A2" s="191" t="s">
        <v>537</v>
      </c>
      <c r="B2" s="192"/>
      <c r="C2" s="192"/>
      <c r="D2" s="192"/>
      <c r="E2" s="192"/>
      <c r="F2" s="192"/>
      <c r="G2" s="192"/>
      <c r="H2" s="192"/>
      <c r="I2" s="192"/>
    </row>
    <row r="3" spans="1:9" x14ac:dyDescent="0.2">
      <c r="A3" s="193" t="s">
        <v>44</v>
      </c>
      <c r="B3" s="194"/>
      <c r="C3" s="194"/>
      <c r="D3" s="194"/>
      <c r="E3" s="194"/>
      <c r="F3" s="194"/>
      <c r="G3" s="194"/>
      <c r="H3" s="194"/>
      <c r="I3" s="194"/>
    </row>
    <row r="4" spans="1:9" x14ac:dyDescent="0.2">
      <c r="A4" s="195" t="s">
        <v>535</v>
      </c>
      <c r="B4" s="196"/>
      <c r="C4" s="196"/>
      <c r="D4" s="196"/>
      <c r="E4" s="196"/>
      <c r="F4" s="196"/>
      <c r="G4" s="196"/>
      <c r="H4" s="196"/>
      <c r="I4" s="197"/>
    </row>
    <row r="5" spans="1:9" ht="45" x14ac:dyDescent="0.2">
      <c r="A5" s="200" t="s">
        <v>45</v>
      </c>
      <c r="B5" s="201"/>
      <c r="C5" s="201"/>
      <c r="D5" s="201"/>
      <c r="E5" s="201"/>
      <c r="F5" s="201"/>
      <c r="G5" s="11" t="s">
        <v>46</v>
      </c>
      <c r="H5" s="13" t="s">
        <v>47</v>
      </c>
      <c r="I5" s="13" t="s">
        <v>48</v>
      </c>
    </row>
    <row r="6" spans="1:9" x14ac:dyDescent="0.2">
      <c r="A6" s="198">
        <v>1</v>
      </c>
      <c r="B6" s="199"/>
      <c r="C6" s="199"/>
      <c r="D6" s="199"/>
      <c r="E6" s="199"/>
      <c r="F6" s="199"/>
      <c r="G6" s="12">
        <v>2</v>
      </c>
      <c r="H6" s="13">
        <v>3</v>
      </c>
      <c r="I6" s="13">
        <v>4</v>
      </c>
    </row>
    <row r="7" spans="1:9" x14ac:dyDescent="0.2">
      <c r="A7" s="202"/>
      <c r="B7" s="202"/>
      <c r="C7" s="202"/>
      <c r="D7" s="202"/>
      <c r="E7" s="202"/>
      <c r="F7" s="202"/>
      <c r="G7" s="202"/>
      <c r="H7" s="202"/>
      <c r="I7" s="202"/>
    </row>
    <row r="8" spans="1:9" ht="12.75" customHeight="1" x14ac:dyDescent="0.2">
      <c r="A8" s="203" t="s">
        <v>49</v>
      </c>
      <c r="B8" s="203"/>
      <c r="C8" s="203"/>
      <c r="D8" s="203"/>
      <c r="E8" s="203"/>
      <c r="F8" s="203"/>
      <c r="G8" s="14">
        <v>1</v>
      </c>
      <c r="H8" s="31">
        <v>0</v>
      </c>
      <c r="I8" s="31">
        <v>0</v>
      </c>
    </row>
    <row r="9" spans="1:9" ht="12.75" customHeight="1" x14ac:dyDescent="0.2">
      <c r="A9" s="188" t="s">
        <v>50</v>
      </c>
      <c r="B9" s="188"/>
      <c r="C9" s="188"/>
      <c r="D9" s="188"/>
      <c r="E9" s="188"/>
      <c r="F9" s="188"/>
      <c r="G9" s="15">
        <v>2</v>
      </c>
      <c r="H9" s="32">
        <f>H10+H17+H27+H38+H43</f>
        <v>2885740670</v>
      </c>
      <c r="I9" s="32">
        <f>I10+I17+I27+I38+I43</f>
        <v>2981184392</v>
      </c>
    </row>
    <row r="10" spans="1:9" ht="12.75" customHeight="1" x14ac:dyDescent="0.2">
      <c r="A10" s="187" t="s">
        <v>51</v>
      </c>
      <c r="B10" s="187"/>
      <c r="C10" s="187"/>
      <c r="D10" s="187"/>
      <c r="E10" s="187"/>
      <c r="F10" s="187"/>
      <c r="G10" s="15">
        <v>3</v>
      </c>
      <c r="H10" s="32">
        <f>H11+H12+H13+H14+H15+H16</f>
        <v>277336615</v>
      </c>
      <c r="I10" s="32">
        <f>I11+I12+I13+I14+I15+I16</f>
        <v>279109375</v>
      </c>
    </row>
    <row r="11" spans="1:9" ht="12.75" customHeight="1" x14ac:dyDescent="0.2">
      <c r="A11" s="186" t="s">
        <v>503</v>
      </c>
      <c r="B11" s="186"/>
      <c r="C11" s="186"/>
      <c r="D11" s="186"/>
      <c r="E11" s="186"/>
      <c r="F11" s="186"/>
      <c r="G11" s="14">
        <v>4</v>
      </c>
      <c r="H11" s="31">
        <v>9809477</v>
      </c>
      <c r="I11" s="31">
        <v>19002112</v>
      </c>
    </row>
    <row r="12" spans="1:9" ht="22.9" customHeight="1" x14ac:dyDescent="0.2">
      <c r="A12" s="186" t="s">
        <v>502</v>
      </c>
      <c r="B12" s="186"/>
      <c r="C12" s="186"/>
      <c r="D12" s="186"/>
      <c r="E12" s="186"/>
      <c r="F12" s="186"/>
      <c r="G12" s="14">
        <v>5</v>
      </c>
      <c r="H12" s="31">
        <v>198159110</v>
      </c>
      <c r="I12" s="31">
        <v>200145791</v>
      </c>
    </row>
    <row r="13" spans="1:9" ht="12.75" customHeight="1" x14ac:dyDescent="0.2">
      <c r="A13" s="186" t="s">
        <v>52</v>
      </c>
      <c r="B13" s="186"/>
      <c r="C13" s="186"/>
      <c r="D13" s="186"/>
      <c r="E13" s="186"/>
      <c r="F13" s="186"/>
      <c r="G13" s="14">
        <v>6</v>
      </c>
      <c r="H13" s="31">
        <v>28102863</v>
      </c>
      <c r="I13" s="31">
        <v>28102863</v>
      </c>
    </row>
    <row r="14" spans="1:9" ht="12.75" customHeight="1" x14ac:dyDescent="0.2">
      <c r="A14" s="186" t="s">
        <v>53</v>
      </c>
      <c r="B14" s="186"/>
      <c r="C14" s="186"/>
      <c r="D14" s="186"/>
      <c r="E14" s="186"/>
      <c r="F14" s="186"/>
      <c r="G14" s="14">
        <v>7</v>
      </c>
      <c r="H14" s="31">
        <v>3444364</v>
      </c>
      <c r="I14" s="31">
        <v>3852360</v>
      </c>
    </row>
    <row r="15" spans="1:9" ht="12.75" customHeight="1" x14ac:dyDescent="0.2">
      <c r="A15" s="186" t="s">
        <v>54</v>
      </c>
      <c r="B15" s="186"/>
      <c r="C15" s="186"/>
      <c r="D15" s="186"/>
      <c r="E15" s="186"/>
      <c r="F15" s="186"/>
      <c r="G15" s="14">
        <v>8</v>
      </c>
      <c r="H15" s="31">
        <v>37820801</v>
      </c>
      <c r="I15" s="31">
        <v>28006249</v>
      </c>
    </row>
    <row r="16" spans="1:9" ht="12.75" customHeight="1" x14ac:dyDescent="0.2">
      <c r="A16" s="186" t="s">
        <v>55</v>
      </c>
      <c r="B16" s="186"/>
      <c r="C16" s="186"/>
      <c r="D16" s="186"/>
      <c r="E16" s="186"/>
      <c r="F16" s="186"/>
      <c r="G16" s="14">
        <v>9</v>
      </c>
      <c r="H16" s="31">
        <v>0</v>
      </c>
      <c r="I16" s="31">
        <v>0</v>
      </c>
    </row>
    <row r="17" spans="1:9" ht="12.75" customHeight="1" x14ac:dyDescent="0.2">
      <c r="A17" s="187" t="s">
        <v>56</v>
      </c>
      <c r="B17" s="187"/>
      <c r="C17" s="187"/>
      <c r="D17" s="187"/>
      <c r="E17" s="187"/>
      <c r="F17" s="187"/>
      <c r="G17" s="15">
        <v>10</v>
      </c>
      <c r="H17" s="32">
        <f>H18+H19+H20+H21+H22+H23+H24+H25+H26</f>
        <v>2415094313</v>
      </c>
      <c r="I17" s="32">
        <f>I18+I19+I20+I21+I22+I23+I24+I25+I26</f>
        <v>2516440881</v>
      </c>
    </row>
    <row r="18" spans="1:9" ht="12.75" customHeight="1" x14ac:dyDescent="0.2">
      <c r="A18" s="186" t="s">
        <v>57</v>
      </c>
      <c r="B18" s="186"/>
      <c r="C18" s="186"/>
      <c r="D18" s="186"/>
      <c r="E18" s="186"/>
      <c r="F18" s="186"/>
      <c r="G18" s="14">
        <v>11</v>
      </c>
      <c r="H18" s="31">
        <v>337657051</v>
      </c>
      <c r="I18" s="31">
        <v>335809841</v>
      </c>
    </row>
    <row r="19" spans="1:9" ht="12.75" customHeight="1" x14ac:dyDescent="0.2">
      <c r="A19" s="186" t="s">
        <v>58</v>
      </c>
      <c r="B19" s="186"/>
      <c r="C19" s="186"/>
      <c r="D19" s="186"/>
      <c r="E19" s="186"/>
      <c r="F19" s="186"/>
      <c r="G19" s="14">
        <v>12</v>
      </c>
      <c r="H19" s="31">
        <v>843675870</v>
      </c>
      <c r="I19" s="31">
        <v>821002971</v>
      </c>
    </row>
    <row r="20" spans="1:9" ht="12.75" customHeight="1" x14ac:dyDescent="0.2">
      <c r="A20" s="186" t="s">
        <v>59</v>
      </c>
      <c r="B20" s="186"/>
      <c r="C20" s="186"/>
      <c r="D20" s="186"/>
      <c r="E20" s="186"/>
      <c r="F20" s="186"/>
      <c r="G20" s="14">
        <v>13</v>
      </c>
      <c r="H20" s="31">
        <v>906318069</v>
      </c>
      <c r="I20" s="31">
        <v>893099010</v>
      </c>
    </row>
    <row r="21" spans="1:9" ht="12.75" customHeight="1" x14ac:dyDescent="0.2">
      <c r="A21" s="186" t="s">
        <v>60</v>
      </c>
      <c r="B21" s="186"/>
      <c r="C21" s="186"/>
      <c r="D21" s="186"/>
      <c r="E21" s="186"/>
      <c r="F21" s="186"/>
      <c r="G21" s="14">
        <v>14</v>
      </c>
      <c r="H21" s="31">
        <v>113717688</v>
      </c>
      <c r="I21" s="31">
        <v>118427877</v>
      </c>
    </row>
    <row r="22" spans="1:9" ht="12.75" customHeight="1" x14ac:dyDescent="0.2">
      <c r="A22" s="186" t="s">
        <v>61</v>
      </c>
      <c r="B22" s="186"/>
      <c r="C22" s="186"/>
      <c r="D22" s="186"/>
      <c r="E22" s="186"/>
      <c r="F22" s="186"/>
      <c r="G22" s="14">
        <v>15</v>
      </c>
      <c r="H22" s="31">
        <v>0</v>
      </c>
      <c r="I22" s="31">
        <v>0</v>
      </c>
    </row>
    <row r="23" spans="1:9" ht="12.75" customHeight="1" x14ac:dyDescent="0.2">
      <c r="A23" s="186" t="s">
        <v>62</v>
      </c>
      <c r="B23" s="186"/>
      <c r="C23" s="186"/>
      <c r="D23" s="186"/>
      <c r="E23" s="186"/>
      <c r="F23" s="186"/>
      <c r="G23" s="14">
        <v>16</v>
      </c>
      <c r="H23" s="31">
        <v>17334619</v>
      </c>
      <c r="I23" s="31">
        <v>26354384</v>
      </c>
    </row>
    <row r="24" spans="1:9" ht="12.75" customHeight="1" x14ac:dyDescent="0.2">
      <c r="A24" s="186" t="s">
        <v>63</v>
      </c>
      <c r="B24" s="186"/>
      <c r="C24" s="186"/>
      <c r="D24" s="186"/>
      <c r="E24" s="186"/>
      <c r="F24" s="186"/>
      <c r="G24" s="14">
        <v>17</v>
      </c>
      <c r="H24" s="31">
        <v>80984377</v>
      </c>
      <c r="I24" s="31">
        <v>207201134</v>
      </c>
    </row>
    <row r="25" spans="1:9" ht="12.75" customHeight="1" x14ac:dyDescent="0.2">
      <c r="A25" s="186" t="s">
        <v>64</v>
      </c>
      <c r="B25" s="186"/>
      <c r="C25" s="186"/>
      <c r="D25" s="186"/>
      <c r="E25" s="186"/>
      <c r="F25" s="186"/>
      <c r="G25" s="14">
        <v>18</v>
      </c>
      <c r="H25" s="31">
        <v>0</v>
      </c>
      <c r="I25" s="31">
        <v>0</v>
      </c>
    </row>
    <row r="26" spans="1:9" ht="12.75" customHeight="1" x14ac:dyDescent="0.2">
      <c r="A26" s="186" t="s">
        <v>65</v>
      </c>
      <c r="B26" s="186"/>
      <c r="C26" s="186"/>
      <c r="D26" s="186"/>
      <c r="E26" s="186"/>
      <c r="F26" s="186"/>
      <c r="G26" s="14">
        <v>19</v>
      </c>
      <c r="H26" s="31">
        <v>115406639</v>
      </c>
      <c r="I26" s="31">
        <v>114545664</v>
      </c>
    </row>
    <row r="27" spans="1:9" ht="12.75" customHeight="1" x14ac:dyDescent="0.2">
      <c r="A27" s="187" t="s">
        <v>66</v>
      </c>
      <c r="B27" s="187"/>
      <c r="C27" s="187"/>
      <c r="D27" s="187"/>
      <c r="E27" s="187"/>
      <c r="F27" s="187"/>
      <c r="G27" s="15">
        <v>20</v>
      </c>
      <c r="H27" s="32">
        <f>SUM(H28:H37)</f>
        <v>43208705</v>
      </c>
      <c r="I27" s="32">
        <f>SUM(I28:I37)</f>
        <v>43284046</v>
      </c>
    </row>
    <row r="28" spans="1:9" ht="12.75" customHeight="1" x14ac:dyDescent="0.2">
      <c r="A28" s="186" t="s">
        <v>67</v>
      </c>
      <c r="B28" s="186"/>
      <c r="C28" s="186"/>
      <c r="D28" s="186"/>
      <c r="E28" s="186"/>
      <c r="F28" s="186"/>
      <c r="G28" s="14">
        <v>21</v>
      </c>
      <c r="H28" s="31">
        <v>0</v>
      </c>
      <c r="I28" s="31">
        <v>0</v>
      </c>
    </row>
    <row r="29" spans="1:9" ht="12.75" customHeight="1" x14ac:dyDescent="0.2">
      <c r="A29" s="186" t="s">
        <v>68</v>
      </c>
      <c r="B29" s="186"/>
      <c r="C29" s="186"/>
      <c r="D29" s="186"/>
      <c r="E29" s="186"/>
      <c r="F29" s="186"/>
      <c r="G29" s="14">
        <v>22</v>
      </c>
      <c r="H29" s="31">
        <v>0</v>
      </c>
      <c r="I29" s="31">
        <v>0</v>
      </c>
    </row>
    <row r="30" spans="1:9" ht="12.75" customHeight="1" x14ac:dyDescent="0.2">
      <c r="A30" s="186" t="s">
        <v>69</v>
      </c>
      <c r="B30" s="186"/>
      <c r="C30" s="186"/>
      <c r="D30" s="186"/>
      <c r="E30" s="186"/>
      <c r="F30" s="186"/>
      <c r="G30" s="14">
        <v>23</v>
      </c>
      <c r="H30" s="31">
        <v>0</v>
      </c>
      <c r="I30" s="31">
        <v>0</v>
      </c>
    </row>
    <row r="31" spans="1:9" ht="24" customHeight="1" x14ac:dyDescent="0.2">
      <c r="A31" s="186" t="s">
        <v>70</v>
      </c>
      <c r="B31" s="186"/>
      <c r="C31" s="186"/>
      <c r="D31" s="186"/>
      <c r="E31" s="186"/>
      <c r="F31" s="186"/>
      <c r="G31" s="14">
        <v>24</v>
      </c>
      <c r="H31" s="31">
        <v>0</v>
      </c>
      <c r="I31" s="31">
        <v>0</v>
      </c>
    </row>
    <row r="32" spans="1:9" ht="23.45" customHeight="1" x14ac:dyDescent="0.2">
      <c r="A32" s="186" t="s">
        <v>71</v>
      </c>
      <c r="B32" s="186"/>
      <c r="C32" s="186"/>
      <c r="D32" s="186"/>
      <c r="E32" s="186"/>
      <c r="F32" s="186"/>
      <c r="G32" s="14">
        <v>25</v>
      </c>
      <c r="H32" s="31">
        <v>0</v>
      </c>
      <c r="I32" s="31">
        <v>0</v>
      </c>
    </row>
    <row r="33" spans="1:9" ht="21.6" customHeight="1" x14ac:dyDescent="0.2">
      <c r="A33" s="186" t="s">
        <v>72</v>
      </c>
      <c r="B33" s="186"/>
      <c r="C33" s="186"/>
      <c r="D33" s="186"/>
      <c r="E33" s="186"/>
      <c r="F33" s="186"/>
      <c r="G33" s="14">
        <v>26</v>
      </c>
      <c r="H33" s="31">
        <v>0</v>
      </c>
      <c r="I33" s="31">
        <v>0</v>
      </c>
    </row>
    <row r="34" spans="1:9" ht="12.75" customHeight="1" x14ac:dyDescent="0.2">
      <c r="A34" s="186" t="s">
        <v>73</v>
      </c>
      <c r="B34" s="186"/>
      <c r="C34" s="186"/>
      <c r="D34" s="186"/>
      <c r="E34" s="186"/>
      <c r="F34" s="186"/>
      <c r="G34" s="14">
        <v>27</v>
      </c>
      <c r="H34" s="31">
        <v>5386652</v>
      </c>
      <c r="I34" s="31">
        <v>5394299</v>
      </c>
    </row>
    <row r="35" spans="1:9" ht="12.75" customHeight="1" x14ac:dyDescent="0.2">
      <c r="A35" s="186" t="s">
        <v>74</v>
      </c>
      <c r="B35" s="186"/>
      <c r="C35" s="186"/>
      <c r="D35" s="186"/>
      <c r="E35" s="186"/>
      <c r="F35" s="186"/>
      <c r="G35" s="14">
        <v>28</v>
      </c>
      <c r="H35" s="31">
        <v>1424510</v>
      </c>
      <c r="I35" s="31">
        <v>1492204</v>
      </c>
    </row>
    <row r="36" spans="1:9" ht="12.75" customHeight="1" x14ac:dyDescent="0.2">
      <c r="A36" s="186" t="s">
        <v>75</v>
      </c>
      <c r="B36" s="186"/>
      <c r="C36" s="186"/>
      <c r="D36" s="186"/>
      <c r="E36" s="186"/>
      <c r="F36" s="186"/>
      <c r="G36" s="14">
        <v>29</v>
      </c>
      <c r="H36" s="31">
        <v>0</v>
      </c>
      <c r="I36" s="31">
        <v>0</v>
      </c>
    </row>
    <row r="37" spans="1:9" ht="12.75" customHeight="1" x14ac:dyDescent="0.2">
      <c r="A37" s="186" t="s">
        <v>76</v>
      </c>
      <c r="B37" s="186"/>
      <c r="C37" s="186"/>
      <c r="D37" s="186"/>
      <c r="E37" s="186"/>
      <c r="F37" s="186"/>
      <c r="G37" s="14">
        <v>30</v>
      </c>
      <c r="H37" s="31">
        <v>36397543</v>
      </c>
      <c r="I37" s="31">
        <v>36397543</v>
      </c>
    </row>
    <row r="38" spans="1:9" ht="12.75" customHeight="1" x14ac:dyDescent="0.2">
      <c r="A38" s="187" t="s">
        <v>77</v>
      </c>
      <c r="B38" s="187"/>
      <c r="C38" s="187"/>
      <c r="D38" s="187"/>
      <c r="E38" s="187"/>
      <c r="F38" s="187"/>
      <c r="G38" s="15">
        <v>31</v>
      </c>
      <c r="H38" s="32">
        <f>H39+H40+H41+H42</f>
        <v>0</v>
      </c>
      <c r="I38" s="32">
        <f>I39+I40+I41+I42</f>
        <v>0</v>
      </c>
    </row>
    <row r="39" spans="1:9" ht="12.75" customHeight="1" x14ac:dyDescent="0.2">
      <c r="A39" s="186" t="s">
        <v>78</v>
      </c>
      <c r="B39" s="186"/>
      <c r="C39" s="186"/>
      <c r="D39" s="186"/>
      <c r="E39" s="186"/>
      <c r="F39" s="186"/>
      <c r="G39" s="14">
        <v>32</v>
      </c>
      <c r="H39" s="31">
        <v>0</v>
      </c>
      <c r="I39" s="31">
        <v>0</v>
      </c>
    </row>
    <row r="40" spans="1:9" ht="27" customHeight="1" x14ac:dyDescent="0.2">
      <c r="A40" s="186" t="s">
        <v>79</v>
      </c>
      <c r="B40" s="186"/>
      <c r="C40" s="186"/>
      <c r="D40" s="186"/>
      <c r="E40" s="186"/>
      <c r="F40" s="186"/>
      <c r="G40" s="14">
        <v>33</v>
      </c>
      <c r="H40" s="31">
        <v>0</v>
      </c>
      <c r="I40" s="31">
        <v>0</v>
      </c>
    </row>
    <row r="41" spans="1:9" ht="12.75" customHeight="1" x14ac:dyDescent="0.2">
      <c r="A41" s="186" t="s">
        <v>80</v>
      </c>
      <c r="B41" s="186"/>
      <c r="C41" s="186"/>
      <c r="D41" s="186"/>
      <c r="E41" s="186"/>
      <c r="F41" s="186"/>
      <c r="G41" s="14">
        <v>34</v>
      </c>
      <c r="H41" s="31">
        <v>0</v>
      </c>
      <c r="I41" s="31">
        <v>0</v>
      </c>
    </row>
    <row r="42" spans="1:9" ht="12.75" customHeight="1" x14ac:dyDescent="0.2">
      <c r="A42" s="186" t="s">
        <v>81</v>
      </c>
      <c r="B42" s="186"/>
      <c r="C42" s="186"/>
      <c r="D42" s="186"/>
      <c r="E42" s="186"/>
      <c r="F42" s="186"/>
      <c r="G42" s="14">
        <v>35</v>
      </c>
      <c r="H42" s="31">
        <v>0</v>
      </c>
      <c r="I42" s="31">
        <v>0</v>
      </c>
    </row>
    <row r="43" spans="1:9" ht="12.75" customHeight="1" x14ac:dyDescent="0.2">
      <c r="A43" s="186" t="s">
        <v>82</v>
      </c>
      <c r="B43" s="186"/>
      <c r="C43" s="186"/>
      <c r="D43" s="186"/>
      <c r="E43" s="186"/>
      <c r="F43" s="186"/>
      <c r="G43" s="14">
        <v>36</v>
      </c>
      <c r="H43" s="31">
        <v>150101037</v>
      </c>
      <c r="I43" s="31">
        <v>142350090</v>
      </c>
    </row>
    <row r="44" spans="1:9" ht="12.75" customHeight="1" x14ac:dyDescent="0.2">
      <c r="A44" s="188" t="s">
        <v>83</v>
      </c>
      <c r="B44" s="188"/>
      <c r="C44" s="188"/>
      <c r="D44" s="188"/>
      <c r="E44" s="188"/>
      <c r="F44" s="188"/>
      <c r="G44" s="15">
        <v>37</v>
      </c>
      <c r="H44" s="32">
        <f>H45+H53+H60+H70</f>
        <v>2004856337</v>
      </c>
      <c r="I44" s="32">
        <f>I45+I53+I60+I70</f>
        <v>2277489750</v>
      </c>
    </row>
    <row r="45" spans="1:9" ht="12.75" customHeight="1" x14ac:dyDescent="0.2">
      <c r="A45" s="187" t="s">
        <v>84</v>
      </c>
      <c r="B45" s="187"/>
      <c r="C45" s="187"/>
      <c r="D45" s="187"/>
      <c r="E45" s="187"/>
      <c r="F45" s="187"/>
      <c r="G45" s="15">
        <v>38</v>
      </c>
      <c r="H45" s="32">
        <f>SUM(H46:H52)</f>
        <v>957393181</v>
      </c>
      <c r="I45" s="32">
        <f>SUM(I46:I52)</f>
        <v>1110676160</v>
      </c>
    </row>
    <row r="46" spans="1:9" ht="12.75" customHeight="1" x14ac:dyDescent="0.2">
      <c r="A46" s="186" t="s">
        <v>85</v>
      </c>
      <c r="B46" s="186"/>
      <c r="C46" s="186"/>
      <c r="D46" s="186"/>
      <c r="E46" s="186"/>
      <c r="F46" s="186"/>
      <c r="G46" s="14">
        <v>39</v>
      </c>
      <c r="H46" s="31">
        <v>348265102</v>
      </c>
      <c r="I46" s="31">
        <v>463348817</v>
      </c>
    </row>
    <row r="47" spans="1:9" ht="12.75" customHeight="1" x14ac:dyDescent="0.2">
      <c r="A47" s="186" t="s">
        <v>86</v>
      </c>
      <c r="B47" s="186"/>
      <c r="C47" s="186"/>
      <c r="D47" s="186"/>
      <c r="E47" s="186"/>
      <c r="F47" s="186"/>
      <c r="G47" s="14">
        <v>40</v>
      </c>
      <c r="H47" s="31">
        <v>34109091</v>
      </c>
      <c r="I47" s="31">
        <v>49386297</v>
      </c>
    </row>
    <row r="48" spans="1:9" ht="12.75" customHeight="1" x14ac:dyDescent="0.2">
      <c r="A48" s="186" t="s">
        <v>87</v>
      </c>
      <c r="B48" s="186"/>
      <c r="C48" s="186"/>
      <c r="D48" s="186"/>
      <c r="E48" s="186"/>
      <c r="F48" s="186"/>
      <c r="G48" s="14">
        <v>41</v>
      </c>
      <c r="H48" s="31">
        <v>412141613</v>
      </c>
      <c r="I48" s="31">
        <v>461460500</v>
      </c>
    </row>
    <row r="49" spans="1:9" ht="12.75" customHeight="1" x14ac:dyDescent="0.2">
      <c r="A49" s="186" t="s">
        <v>88</v>
      </c>
      <c r="B49" s="186"/>
      <c r="C49" s="186"/>
      <c r="D49" s="186"/>
      <c r="E49" s="186"/>
      <c r="F49" s="186"/>
      <c r="G49" s="14">
        <v>42</v>
      </c>
      <c r="H49" s="31">
        <v>139194142</v>
      </c>
      <c r="I49" s="31">
        <v>119930303</v>
      </c>
    </row>
    <row r="50" spans="1:9" ht="12.75" customHeight="1" x14ac:dyDescent="0.2">
      <c r="A50" s="186" t="s">
        <v>89</v>
      </c>
      <c r="B50" s="186"/>
      <c r="C50" s="186"/>
      <c r="D50" s="186"/>
      <c r="E50" s="186"/>
      <c r="F50" s="186"/>
      <c r="G50" s="14">
        <v>43</v>
      </c>
      <c r="H50" s="31">
        <v>0</v>
      </c>
      <c r="I50" s="31">
        <v>0</v>
      </c>
    </row>
    <row r="51" spans="1:9" ht="12.75" customHeight="1" x14ac:dyDescent="0.2">
      <c r="A51" s="186" t="s">
        <v>90</v>
      </c>
      <c r="B51" s="186"/>
      <c r="C51" s="186"/>
      <c r="D51" s="186"/>
      <c r="E51" s="186"/>
      <c r="F51" s="186"/>
      <c r="G51" s="14">
        <v>44</v>
      </c>
      <c r="H51" s="31">
        <v>23683233</v>
      </c>
      <c r="I51" s="31">
        <v>16550243</v>
      </c>
    </row>
    <row r="52" spans="1:9" ht="12.75" customHeight="1" x14ac:dyDescent="0.2">
      <c r="A52" s="186" t="s">
        <v>91</v>
      </c>
      <c r="B52" s="186"/>
      <c r="C52" s="186"/>
      <c r="D52" s="186"/>
      <c r="E52" s="186"/>
      <c r="F52" s="186"/>
      <c r="G52" s="14">
        <v>45</v>
      </c>
      <c r="H52" s="31">
        <v>0</v>
      </c>
      <c r="I52" s="31">
        <v>0</v>
      </c>
    </row>
    <row r="53" spans="1:9" ht="12.75" customHeight="1" x14ac:dyDescent="0.2">
      <c r="A53" s="187" t="s">
        <v>92</v>
      </c>
      <c r="B53" s="187"/>
      <c r="C53" s="187"/>
      <c r="D53" s="187"/>
      <c r="E53" s="187"/>
      <c r="F53" s="187"/>
      <c r="G53" s="15">
        <v>46</v>
      </c>
      <c r="H53" s="32">
        <f>SUM(H54:H59)</f>
        <v>1013269168</v>
      </c>
      <c r="I53" s="32">
        <f>SUM(I54:I59)</f>
        <v>946666642</v>
      </c>
    </row>
    <row r="54" spans="1:9" ht="12.75" customHeight="1" x14ac:dyDescent="0.2">
      <c r="A54" s="186" t="s">
        <v>93</v>
      </c>
      <c r="B54" s="186"/>
      <c r="C54" s="186"/>
      <c r="D54" s="186"/>
      <c r="E54" s="186"/>
      <c r="F54" s="186"/>
      <c r="G54" s="14">
        <v>47</v>
      </c>
      <c r="H54" s="31">
        <v>0</v>
      </c>
      <c r="I54" s="31">
        <v>0</v>
      </c>
    </row>
    <row r="55" spans="1:9" ht="23.45" customHeight="1" x14ac:dyDescent="0.2">
      <c r="A55" s="186" t="s">
        <v>94</v>
      </c>
      <c r="B55" s="186"/>
      <c r="C55" s="186"/>
      <c r="D55" s="186"/>
      <c r="E55" s="186"/>
      <c r="F55" s="186"/>
      <c r="G55" s="14">
        <v>48</v>
      </c>
      <c r="H55" s="31">
        <v>0</v>
      </c>
      <c r="I55" s="31">
        <v>0</v>
      </c>
    </row>
    <row r="56" spans="1:9" ht="12.75" customHeight="1" x14ac:dyDescent="0.2">
      <c r="A56" s="186" t="s">
        <v>95</v>
      </c>
      <c r="B56" s="186"/>
      <c r="C56" s="186"/>
      <c r="D56" s="186"/>
      <c r="E56" s="186"/>
      <c r="F56" s="186"/>
      <c r="G56" s="14">
        <v>49</v>
      </c>
      <c r="H56" s="31">
        <v>968616170</v>
      </c>
      <c r="I56" s="31">
        <v>910475489</v>
      </c>
    </row>
    <row r="57" spans="1:9" ht="12.75" customHeight="1" x14ac:dyDescent="0.2">
      <c r="A57" s="186" t="s">
        <v>96</v>
      </c>
      <c r="B57" s="186"/>
      <c r="C57" s="186"/>
      <c r="D57" s="186"/>
      <c r="E57" s="186"/>
      <c r="F57" s="186"/>
      <c r="G57" s="14">
        <v>50</v>
      </c>
      <c r="H57" s="31">
        <v>1525944</v>
      </c>
      <c r="I57" s="31">
        <v>1496489</v>
      </c>
    </row>
    <row r="58" spans="1:9" ht="12.75" customHeight="1" x14ac:dyDescent="0.2">
      <c r="A58" s="186" t="s">
        <v>97</v>
      </c>
      <c r="B58" s="186"/>
      <c r="C58" s="186"/>
      <c r="D58" s="186"/>
      <c r="E58" s="186"/>
      <c r="F58" s="186"/>
      <c r="G58" s="14">
        <v>51</v>
      </c>
      <c r="H58" s="31">
        <v>28147888</v>
      </c>
      <c r="I58" s="31">
        <v>20365244</v>
      </c>
    </row>
    <row r="59" spans="1:9" ht="12.75" customHeight="1" x14ac:dyDescent="0.2">
      <c r="A59" s="186" t="s">
        <v>98</v>
      </c>
      <c r="B59" s="186"/>
      <c r="C59" s="186"/>
      <c r="D59" s="186"/>
      <c r="E59" s="186"/>
      <c r="F59" s="186"/>
      <c r="G59" s="14">
        <v>52</v>
      </c>
      <c r="H59" s="31">
        <v>14979166</v>
      </c>
      <c r="I59" s="31">
        <v>14329420</v>
      </c>
    </row>
    <row r="60" spans="1:9" ht="12.75" customHeight="1" x14ac:dyDescent="0.2">
      <c r="A60" s="187" t="s">
        <v>99</v>
      </c>
      <c r="B60" s="187"/>
      <c r="C60" s="187"/>
      <c r="D60" s="187"/>
      <c r="E60" s="187"/>
      <c r="F60" s="187"/>
      <c r="G60" s="15">
        <v>53</v>
      </c>
      <c r="H60" s="32">
        <f>SUM(H61:H69)</f>
        <v>888390</v>
      </c>
      <c r="I60" s="32">
        <f>SUM(I61:I69)</f>
        <v>618969</v>
      </c>
    </row>
    <row r="61" spans="1:9" ht="12.75" customHeight="1" x14ac:dyDescent="0.2">
      <c r="A61" s="186" t="s">
        <v>100</v>
      </c>
      <c r="B61" s="186"/>
      <c r="C61" s="186"/>
      <c r="D61" s="186"/>
      <c r="E61" s="186"/>
      <c r="F61" s="186"/>
      <c r="G61" s="14">
        <v>54</v>
      </c>
      <c r="H61" s="31">
        <v>0</v>
      </c>
      <c r="I61" s="31">
        <v>0</v>
      </c>
    </row>
    <row r="62" spans="1:9" ht="27.6" customHeight="1" x14ac:dyDescent="0.2">
      <c r="A62" s="186" t="s">
        <v>101</v>
      </c>
      <c r="B62" s="186"/>
      <c r="C62" s="186"/>
      <c r="D62" s="186"/>
      <c r="E62" s="186"/>
      <c r="F62" s="186"/>
      <c r="G62" s="14">
        <v>55</v>
      </c>
      <c r="H62" s="31">
        <v>0</v>
      </c>
      <c r="I62" s="31">
        <v>0</v>
      </c>
    </row>
    <row r="63" spans="1:9" ht="12.75" customHeight="1" x14ac:dyDescent="0.2">
      <c r="A63" s="186" t="s">
        <v>102</v>
      </c>
      <c r="B63" s="186"/>
      <c r="C63" s="186"/>
      <c r="D63" s="186"/>
      <c r="E63" s="186"/>
      <c r="F63" s="186"/>
      <c r="G63" s="14">
        <v>56</v>
      </c>
      <c r="H63" s="31">
        <v>0</v>
      </c>
      <c r="I63" s="31">
        <v>0</v>
      </c>
    </row>
    <row r="64" spans="1:9" ht="25.9" customHeight="1" x14ac:dyDescent="0.2">
      <c r="A64" s="186" t="s">
        <v>103</v>
      </c>
      <c r="B64" s="186"/>
      <c r="C64" s="186"/>
      <c r="D64" s="186"/>
      <c r="E64" s="186"/>
      <c r="F64" s="186"/>
      <c r="G64" s="14">
        <v>57</v>
      </c>
      <c r="H64" s="31">
        <v>0</v>
      </c>
      <c r="I64" s="31">
        <v>0</v>
      </c>
    </row>
    <row r="65" spans="1:9" ht="21.6" customHeight="1" x14ac:dyDescent="0.2">
      <c r="A65" s="186" t="s">
        <v>104</v>
      </c>
      <c r="B65" s="186"/>
      <c r="C65" s="186"/>
      <c r="D65" s="186"/>
      <c r="E65" s="186"/>
      <c r="F65" s="186"/>
      <c r="G65" s="14">
        <v>58</v>
      </c>
      <c r="H65" s="31">
        <v>0</v>
      </c>
      <c r="I65" s="31">
        <v>0</v>
      </c>
    </row>
    <row r="66" spans="1:9" ht="21.6" customHeight="1" x14ac:dyDescent="0.2">
      <c r="A66" s="186" t="s">
        <v>105</v>
      </c>
      <c r="B66" s="186"/>
      <c r="C66" s="186"/>
      <c r="D66" s="186"/>
      <c r="E66" s="186"/>
      <c r="F66" s="186"/>
      <c r="G66" s="14">
        <v>59</v>
      </c>
      <c r="H66" s="31">
        <v>0</v>
      </c>
      <c r="I66" s="31">
        <v>0</v>
      </c>
    </row>
    <row r="67" spans="1:9" ht="12.75" customHeight="1" x14ac:dyDescent="0.2">
      <c r="A67" s="186" t="s">
        <v>106</v>
      </c>
      <c r="B67" s="186"/>
      <c r="C67" s="186"/>
      <c r="D67" s="186"/>
      <c r="E67" s="186"/>
      <c r="F67" s="186"/>
      <c r="G67" s="14">
        <v>60</v>
      </c>
      <c r="H67" s="31">
        <v>0</v>
      </c>
      <c r="I67" s="31">
        <v>9674</v>
      </c>
    </row>
    <row r="68" spans="1:9" ht="12.75" customHeight="1" x14ac:dyDescent="0.2">
      <c r="A68" s="186" t="s">
        <v>107</v>
      </c>
      <c r="B68" s="186"/>
      <c r="C68" s="186"/>
      <c r="D68" s="186"/>
      <c r="E68" s="186"/>
      <c r="F68" s="186"/>
      <c r="G68" s="14">
        <v>61</v>
      </c>
      <c r="H68" s="31">
        <v>529872</v>
      </c>
      <c r="I68" s="31">
        <v>609295</v>
      </c>
    </row>
    <row r="69" spans="1:9" ht="12.75" customHeight="1" x14ac:dyDescent="0.2">
      <c r="A69" s="186" t="s">
        <v>108</v>
      </c>
      <c r="B69" s="186"/>
      <c r="C69" s="186"/>
      <c r="D69" s="186"/>
      <c r="E69" s="186"/>
      <c r="F69" s="186"/>
      <c r="G69" s="14">
        <v>62</v>
      </c>
      <c r="H69" s="31">
        <v>358518</v>
      </c>
      <c r="I69" s="31">
        <v>0</v>
      </c>
    </row>
    <row r="70" spans="1:9" ht="12.75" customHeight="1" x14ac:dyDescent="0.2">
      <c r="A70" s="186" t="s">
        <v>109</v>
      </c>
      <c r="B70" s="186"/>
      <c r="C70" s="186"/>
      <c r="D70" s="186"/>
      <c r="E70" s="186"/>
      <c r="F70" s="186"/>
      <c r="G70" s="14">
        <v>63</v>
      </c>
      <c r="H70" s="31">
        <v>33305598</v>
      </c>
      <c r="I70" s="31">
        <v>219527979</v>
      </c>
    </row>
    <row r="71" spans="1:9" ht="12.75" customHeight="1" x14ac:dyDescent="0.2">
      <c r="A71" s="203" t="s">
        <v>110</v>
      </c>
      <c r="B71" s="203"/>
      <c r="C71" s="203"/>
      <c r="D71" s="203"/>
      <c r="E71" s="203"/>
      <c r="F71" s="203"/>
      <c r="G71" s="14">
        <v>64</v>
      </c>
      <c r="H71" s="31">
        <v>18354859</v>
      </c>
      <c r="I71" s="31">
        <v>26662857</v>
      </c>
    </row>
    <row r="72" spans="1:9" ht="12.75" customHeight="1" x14ac:dyDescent="0.2">
      <c r="A72" s="188" t="s">
        <v>111</v>
      </c>
      <c r="B72" s="188"/>
      <c r="C72" s="188"/>
      <c r="D72" s="188"/>
      <c r="E72" s="188"/>
      <c r="F72" s="188"/>
      <c r="G72" s="15">
        <v>65</v>
      </c>
      <c r="H72" s="32">
        <f>H8+H9+H44+H71</f>
        <v>4908951866</v>
      </c>
      <c r="I72" s="32">
        <f>I8+I9+I44+I71</f>
        <v>5285336999</v>
      </c>
    </row>
    <row r="73" spans="1:9" ht="12.75" customHeight="1" x14ac:dyDescent="0.2">
      <c r="A73" s="203" t="s">
        <v>112</v>
      </c>
      <c r="B73" s="203"/>
      <c r="C73" s="203"/>
      <c r="D73" s="203"/>
      <c r="E73" s="203"/>
      <c r="F73" s="203"/>
      <c r="G73" s="14">
        <v>66</v>
      </c>
      <c r="H73" s="31">
        <v>113050579</v>
      </c>
      <c r="I73" s="31">
        <v>102539897</v>
      </c>
    </row>
    <row r="74" spans="1:9" x14ac:dyDescent="0.2">
      <c r="A74" s="205" t="s">
        <v>113</v>
      </c>
      <c r="B74" s="206"/>
      <c r="C74" s="206"/>
      <c r="D74" s="206"/>
      <c r="E74" s="206"/>
      <c r="F74" s="206"/>
      <c r="G74" s="206"/>
      <c r="H74" s="206"/>
      <c r="I74" s="206"/>
    </row>
    <row r="75" spans="1:9" ht="12.75" customHeight="1" x14ac:dyDescent="0.2">
      <c r="A75" s="188" t="s">
        <v>114</v>
      </c>
      <c r="B75" s="188"/>
      <c r="C75" s="188"/>
      <c r="D75" s="188"/>
      <c r="E75" s="188"/>
      <c r="F75" s="188"/>
      <c r="G75" s="15">
        <v>67</v>
      </c>
      <c r="H75" s="32">
        <f>H76+H77+H78+H84+H85+H91+H94+H97</f>
        <v>3694266221</v>
      </c>
      <c r="I75" s="32">
        <f>I76+I77+I78+I84+I85+I91+I94+I97</f>
        <v>3800925099</v>
      </c>
    </row>
    <row r="76" spans="1:9" ht="12.75" customHeight="1" x14ac:dyDescent="0.2">
      <c r="A76" s="186" t="s">
        <v>115</v>
      </c>
      <c r="B76" s="186"/>
      <c r="C76" s="186"/>
      <c r="D76" s="186"/>
      <c r="E76" s="186"/>
      <c r="F76" s="186"/>
      <c r="G76" s="14">
        <v>68</v>
      </c>
      <c r="H76" s="31">
        <v>1566400660</v>
      </c>
      <c r="I76" s="31">
        <v>1566400660</v>
      </c>
    </row>
    <row r="77" spans="1:9" ht="12.75" customHeight="1" x14ac:dyDescent="0.2">
      <c r="A77" s="186" t="s">
        <v>116</v>
      </c>
      <c r="B77" s="186"/>
      <c r="C77" s="186"/>
      <c r="D77" s="186"/>
      <c r="E77" s="186"/>
      <c r="F77" s="186"/>
      <c r="G77" s="14">
        <v>69</v>
      </c>
      <c r="H77" s="31">
        <v>191488456</v>
      </c>
      <c r="I77" s="31">
        <v>195890481</v>
      </c>
    </row>
    <row r="78" spans="1:9" ht="12.75" customHeight="1" x14ac:dyDescent="0.2">
      <c r="A78" s="187" t="s">
        <v>117</v>
      </c>
      <c r="B78" s="187"/>
      <c r="C78" s="187"/>
      <c r="D78" s="187"/>
      <c r="E78" s="187"/>
      <c r="F78" s="187"/>
      <c r="G78" s="15">
        <v>70</v>
      </c>
      <c r="H78" s="32">
        <f>SUM(H79:H83)</f>
        <v>1050901816</v>
      </c>
      <c r="I78" s="32">
        <f>SUM(I79:I83)</f>
        <v>1176458263</v>
      </c>
    </row>
    <row r="79" spans="1:9" ht="12.75" customHeight="1" x14ac:dyDescent="0.2">
      <c r="A79" s="186" t="s">
        <v>118</v>
      </c>
      <c r="B79" s="186"/>
      <c r="C79" s="186"/>
      <c r="D79" s="186"/>
      <c r="E79" s="186"/>
      <c r="F79" s="186"/>
      <c r="G79" s="14">
        <v>71</v>
      </c>
      <c r="H79" s="31">
        <v>86308402</v>
      </c>
      <c r="I79" s="31">
        <v>98563590</v>
      </c>
    </row>
    <row r="80" spans="1:9" ht="12.75" customHeight="1" x14ac:dyDescent="0.2">
      <c r="A80" s="186" t="s">
        <v>119</v>
      </c>
      <c r="B80" s="186"/>
      <c r="C80" s="186"/>
      <c r="D80" s="186"/>
      <c r="E80" s="186"/>
      <c r="F80" s="186"/>
      <c r="G80" s="14">
        <v>72</v>
      </c>
      <c r="H80" s="31">
        <v>147604502</v>
      </c>
      <c r="I80" s="31">
        <v>147604502</v>
      </c>
    </row>
    <row r="81" spans="1:9" ht="12.75" customHeight="1" x14ac:dyDescent="0.2">
      <c r="A81" s="186" t="s">
        <v>120</v>
      </c>
      <c r="B81" s="186"/>
      <c r="C81" s="186"/>
      <c r="D81" s="186"/>
      <c r="E81" s="186"/>
      <c r="F81" s="186"/>
      <c r="G81" s="14">
        <v>73</v>
      </c>
      <c r="H81" s="31">
        <v>-39387097</v>
      </c>
      <c r="I81" s="31">
        <v>-47966119</v>
      </c>
    </row>
    <row r="82" spans="1:9" ht="12.75" customHeight="1" x14ac:dyDescent="0.2">
      <c r="A82" s="186" t="s">
        <v>121</v>
      </c>
      <c r="B82" s="186"/>
      <c r="C82" s="186"/>
      <c r="D82" s="186"/>
      <c r="E82" s="186"/>
      <c r="F82" s="186"/>
      <c r="G82" s="14">
        <v>74</v>
      </c>
      <c r="H82" s="31">
        <v>70171889</v>
      </c>
      <c r="I82" s="31">
        <v>74511059</v>
      </c>
    </row>
    <row r="83" spans="1:9" ht="12.75" customHeight="1" x14ac:dyDescent="0.2">
      <c r="A83" s="186" t="s">
        <v>122</v>
      </c>
      <c r="B83" s="186"/>
      <c r="C83" s="186"/>
      <c r="D83" s="186"/>
      <c r="E83" s="186"/>
      <c r="F83" s="186"/>
      <c r="G83" s="14">
        <v>75</v>
      </c>
      <c r="H83" s="31">
        <v>786204120</v>
      </c>
      <c r="I83" s="31">
        <v>903745231</v>
      </c>
    </row>
    <row r="84" spans="1:9" ht="12.75" customHeight="1" x14ac:dyDescent="0.2">
      <c r="A84" s="204" t="s">
        <v>123</v>
      </c>
      <c r="B84" s="204"/>
      <c r="C84" s="204"/>
      <c r="D84" s="204"/>
      <c r="E84" s="204"/>
      <c r="F84" s="204"/>
      <c r="G84" s="112">
        <v>76</v>
      </c>
      <c r="H84" s="113">
        <v>0</v>
      </c>
      <c r="I84" s="113">
        <v>0</v>
      </c>
    </row>
    <row r="85" spans="1:9" ht="12.75" customHeight="1" x14ac:dyDescent="0.2">
      <c r="A85" s="187" t="s">
        <v>397</v>
      </c>
      <c r="B85" s="187"/>
      <c r="C85" s="187"/>
      <c r="D85" s="187"/>
      <c r="E85" s="187"/>
      <c r="F85" s="187"/>
      <c r="G85" s="15">
        <v>77</v>
      </c>
      <c r="H85" s="32">
        <f>H86+H87+H88+H89+H90</f>
        <v>0</v>
      </c>
      <c r="I85" s="32">
        <f>I86+I87+I88+I89+I90</f>
        <v>0</v>
      </c>
    </row>
    <row r="86" spans="1:9" ht="25.5" customHeight="1" x14ac:dyDescent="0.2">
      <c r="A86" s="186" t="s">
        <v>398</v>
      </c>
      <c r="B86" s="186"/>
      <c r="C86" s="186"/>
      <c r="D86" s="186"/>
      <c r="E86" s="186"/>
      <c r="F86" s="186"/>
      <c r="G86" s="14">
        <v>78</v>
      </c>
      <c r="H86" s="31">
        <v>0</v>
      </c>
      <c r="I86" s="31">
        <v>0</v>
      </c>
    </row>
    <row r="87" spans="1:9" ht="12.75" customHeight="1" x14ac:dyDescent="0.2">
      <c r="A87" s="186" t="s">
        <v>124</v>
      </c>
      <c r="B87" s="186"/>
      <c r="C87" s="186"/>
      <c r="D87" s="186"/>
      <c r="E87" s="186"/>
      <c r="F87" s="186"/>
      <c r="G87" s="14">
        <v>79</v>
      </c>
      <c r="H87" s="31">
        <v>0</v>
      </c>
      <c r="I87" s="31">
        <v>0</v>
      </c>
    </row>
    <row r="88" spans="1:9" ht="12.75" customHeight="1" x14ac:dyDescent="0.2">
      <c r="A88" s="186" t="s">
        <v>125</v>
      </c>
      <c r="B88" s="186"/>
      <c r="C88" s="186"/>
      <c r="D88" s="186"/>
      <c r="E88" s="186"/>
      <c r="F88" s="186"/>
      <c r="G88" s="14">
        <v>80</v>
      </c>
      <c r="H88" s="31">
        <v>0</v>
      </c>
      <c r="I88" s="31">
        <v>0</v>
      </c>
    </row>
    <row r="89" spans="1:9" ht="12.75" customHeight="1" x14ac:dyDescent="0.2">
      <c r="A89" s="186" t="s">
        <v>399</v>
      </c>
      <c r="B89" s="186"/>
      <c r="C89" s="186"/>
      <c r="D89" s="186"/>
      <c r="E89" s="186"/>
      <c r="F89" s="186"/>
      <c r="G89" s="14">
        <v>81</v>
      </c>
      <c r="H89" s="31">
        <v>0</v>
      </c>
      <c r="I89" s="31">
        <v>0</v>
      </c>
    </row>
    <row r="90" spans="1:9" ht="25.5" customHeight="1" x14ac:dyDescent="0.2">
      <c r="A90" s="186" t="s">
        <v>400</v>
      </c>
      <c r="B90" s="186"/>
      <c r="C90" s="186"/>
      <c r="D90" s="186"/>
      <c r="E90" s="186"/>
      <c r="F90" s="186"/>
      <c r="G90" s="14">
        <v>82</v>
      </c>
      <c r="H90" s="31">
        <v>0</v>
      </c>
      <c r="I90" s="31">
        <v>0</v>
      </c>
    </row>
    <row r="91" spans="1:9" ht="24" customHeight="1" x14ac:dyDescent="0.2">
      <c r="A91" s="187" t="s">
        <v>401</v>
      </c>
      <c r="B91" s="187"/>
      <c r="C91" s="187"/>
      <c r="D91" s="187"/>
      <c r="E91" s="187"/>
      <c r="F91" s="187"/>
      <c r="G91" s="15">
        <v>83</v>
      </c>
      <c r="H91" s="32">
        <f>H92-H93</f>
        <v>512965867</v>
      </c>
      <c r="I91" s="32">
        <f>I92-I93</f>
        <v>595832332</v>
      </c>
    </row>
    <row r="92" spans="1:9" ht="12.75" customHeight="1" x14ac:dyDescent="0.2">
      <c r="A92" s="186" t="s">
        <v>126</v>
      </c>
      <c r="B92" s="186"/>
      <c r="C92" s="186"/>
      <c r="D92" s="186"/>
      <c r="E92" s="186"/>
      <c r="F92" s="186"/>
      <c r="G92" s="14">
        <v>84</v>
      </c>
      <c r="H92" s="31">
        <v>512965867</v>
      </c>
      <c r="I92" s="31">
        <v>595832332</v>
      </c>
    </row>
    <row r="93" spans="1:9" ht="12.75" customHeight="1" x14ac:dyDescent="0.2">
      <c r="A93" s="186" t="s">
        <v>127</v>
      </c>
      <c r="B93" s="186"/>
      <c r="C93" s="186"/>
      <c r="D93" s="186"/>
      <c r="E93" s="186"/>
      <c r="F93" s="186"/>
      <c r="G93" s="14">
        <v>85</v>
      </c>
      <c r="H93" s="31">
        <v>0</v>
      </c>
      <c r="I93" s="31">
        <v>0</v>
      </c>
    </row>
    <row r="94" spans="1:9" ht="12.75" customHeight="1" x14ac:dyDescent="0.2">
      <c r="A94" s="187" t="s">
        <v>402</v>
      </c>
      <c r="B94" s="187"/>
      <c r="C94" s="187"/>
      <c r="D94" s="187"/>
      <c r="E94" s="187"/>
      <c r="F94" s="187"/>
      <c r="G94" s="15">
        <v>86</v>
      </c>
      <c r="H94" s="32">
        <f>H95-H96</f>
        <v>309220793</v>
      </c>
      <c r="I94" s="32">
        <f>I95-I96</f>
        <v>198244190</v>
      </c>
    </row>
    <row r="95" spans="1:9" ht="12.75" customHeight="1" x14ac:dyDescent="0.2">
      <c r="A95" s="186" t="s">
        <v>128</v>
      </c>
      <c r="B95" s="186"/>
      <c r="C95" s="186"/>
      <c r="D95" s="186"/>
      <c r="E95" s="186"/>
      <c r="F95" s="186"/>
      <c r="G95" s="14">
        <v>87</v>
      </c>
      <c r="H95" s="31">
        <v>309220793</v>
      </c>
      <c r="I95" s="31">
        <v>198244190</v>
      </c>
    </row>
    <row r="96" spans="1:9" ht="12.75" customHeight="1" x14ac:dyDescent="0.2">
      <c r="A96" s="186" t="s">
        <v>129</v>
      </c>
      <c r="B96" s="186"/>
      <c r="C96" s="186"/>
      <c r="D96" s="186"/>
      <c r="E96" s="186"/>
      <c r="F96" s="186"/>
      <c r="G96" s="14">
        <v>88</v>
      </c>
      <c r="H96" s="31">
        <v>0</v>
      </c>
      <c r="I96" s="31">
        <v>0</v>
      </c>
    </row>
    <row r="97" spans="1:9" ht="12.75" customHeight="1" x14ac:dyDescent="0.2">
      <c r="A97" s="186" t="s">
        <v>130</v>
      </c>
      <c r="B97" s="186"/>
      <c r="C97" s="186"/>
      <c r="D97" s="186"/>
      <c r="E97" s="186"/>
      <c r="F97" s="186"/>
      <c r="G97" s="14">
        <v>89</v>
      </c>
      <c r="H97" s="31">
        <v>63288629</v>
      </c>
      <c r="I97" s="31">
        <v>68099173</v>
      </c>
    </row>
    <row r="98" spans="1:9" ht="12.75" customHeight="1" x14ac:dyDescent="0.2">
      <c r="A98" s="188" t="s">
        <v>403</v>
      </c>
      <c r="B98" s="188"/>
      <c r="C98" s="188"/>
      <c r="D98" s="188"/>
      <c r="E98" s="188"/>
      <c r="F98" s="188"/>
      <c r="G98" s="15">
        <v>90</v>
      </c>
      <c r="H98" s="32">
        <f>SUM(H99:H104)</f>
        <v>87089510</v>
      </c>
      <c r="I98" s="32">
        <f>SUM(I99:I104)</f>
        <v>86252296</v>
      </c>
    </row>
    <row r="99" spans="1:9" ht="31.9" customHeight="1" x14ac:dyDescent="0.2">
      <c r="A99" s="186" t="s">
        <v>131</v>
      </c>
      <c r="B99" s="186"/>
      <c r="C99" s="186"/>
      <c r="D99" s="186"/>
      <c r="E99" s="186"/>
      <c r="F99" s="186"/>
      <c r="G99" s="14">
        <v>91</v>
      </c>
      <c r="H99" s="31">
        <v>52824877</v>
      </c>
      <c r="I99" s="31">
        <v>51440345</v>
      </c>
    </row>
    <row r="100" spans="1:9" ht="12.75" customHeight="1" x14ac:dyDescent="0.2">
      <c r="A100" s="186" t="s">
        <v>132</v>
      </c>
      <c r="B100" s="186"/>
      <c r="C100" s="186"/>
      <c r="D100" s="186"/>
      <c r="E100" s="186"/>
      <c r="F100" s="186"/>
      <c r="G100" s="14">
        <v>92</v>
      </c>
      <c r="H100" s="31">
        <v>0</v>
      </c>
      <c r="I100" s="31">
        <v>0</v>
      </c>
    </row>
    <row r="101" spans="1:9" ht="12.75" customHeight="1" x14ac:dyDescent="0.2">
      <c r="A101" s="186" t="s">
        <v>133</v>
      </c>
      <c r="B101" s="186"/>
      <c r="C101" s="186"/>
      <c r="D101" s="186"/>
      <c r="E101" s="186"/>
      <c r="F101" s="186"/>
      <c r="G101" s="14">
        <v>93</v>
      </c>
      <c r="H101" s="31">
        <v>34264633</v>
      </c>
      <c r="I101" s="31">
        <v>34811951</v>
      </c>
    </row>
    <row r="102" spans="1:9" ht="12.75" customHeight="1" x14ac:dyDescent="0.2">
      <c r="A102" s="186" t="s">
        <v>134</v>
      </c>
      <c r="B102" s="186"/>
      <c r="C102" s="186"/>
      <c r="D102" s="186"/>
      <c r="E102" s="186"/>
      <c r="F102" s="186"/>
      <c r="G102" s="14">
        <v>94</v>
      </c>
      <c r="H102" s="31">
        <v>0</v>
      </c>
      <c r="I102" s="31">
        <v>0</v>
      </c>
    </row>
    <row r="103" spans="1:9" ht="12.75" customHeight="1" x14ac:dyDescent="0.2">
      <c r="A103" s="186" t="s">
        <v>135</v>
      </c>
      <c r="B103" s="186"/>
      <c r="C103" s="186"/>
      <c r="D103" s="186"/>
      <c r="E103" s="186"/>
      <c r="F103" s="186"/>
      <c r="G103" s="14">
        <v>95</v>
      </c>
      <c r="H103" s="31">
        <v>0</v>
      </c>
      <c r="I103" s="31">
        <v>0</v>
      </c>
    </row>
    <row r="104" spans="1:9" ht="12.75" customHeight="1" x14ac:dyDescent="0.2">
      <c r="A104" s="186" t="s">
        <v>136</v>
      </c>
      <c r="B104" s="186"/>
      <c r="C104" s="186"/>
      <c r="D104" s="186"/>
      <c r="E104" s="186"/>
      <c r="F104" s="186"/>
      <c r="G104" s="14">
        <v>96</v>
      </c>
      <c r="H104" s="31">
        <v>0</v>
      </c>
      <c r="I104" s="31">
        <v>0</v>
      </c>
    </row>
    <row r="105" spans="1:9" ht="12.75" customHeight="1" x14ac:dyDescent="0.2">
      <c r="A105" s="188" t="s">
        <v>404</v>
      </c>
      <c r="B105" s="188"/>
      <c r="C105" s="188"/>
      <c r="D105" s="188"/>
      <c r="E105" s="188"/>
      <c r="F105" s="188"/>
      <c r="G105" s="15">
        <v>97</v>
      </c>
      <c r="H105" s="32">
        <f>SUM(H106:H116)</f>
        <v>258937878</v>
      </c>
      <c r="I105" s="32">
        <f>SUM(I106:I116)</f>
        <v>175851658</v>
      </c>
    </row>
    <row r="106" spans="1:9" ht="12.75" customHeight="1" x14ac:dyDescent="0.2">
      <c r="A106" s="186" t="s">
        <v>137</v>
      </c>
      <c r="B106" s="186"/>
      <c r="C106" s="186"/>
      <c r="D106" s="186"/>
      <c r="E106" s="186"/>
      <c r="F106" s="186"/>
      <c r="G106" s="14">
        <v>98</v>
      </c>
      <c r="H106" s="31">
        <v>0</v>
      </c>
      <c r="I106" s="31">
        <v>0</v>
      </c>
    </row>
    <row r="107" spans="1:9" ht="24.6" customHeight="1" x14ac:dyDescent="0.2">
      <c r="A107" s="186" t="s">
        <v>138</v>
      </c>
      <c r="B107" s="186"/>
      <c r="C107" s="186"/>
      <c r="D107" s="186"/>
      <c r="E107" s="186"/>
      <c r="F107" s="186"/>
      <c r="G107" s="14">
        <v>99</v>
      </c>
      <c r="H107" s="31">
        <v>0</v>
      </c>
      <c r="I107" s="31">
        <v>0</v>
      </c>
    </row>
    <row r="108" spans="1:9" ht="12.75" customHeight="1" x14ac:dyDescent="0.2">
      <c r="A108" s="186" t="s">
        <v>139</v>
      </c>
      <c r="B108" s="186"/>
      <c r="C108" s="186"/>
      <c r="D108" s="186"/>
      <c r="E108" s="186"/>
      <c r="F108" s="186"/>
      <c r="G108" s="14">
        <v>100</v>
      </c>
      <c r="H108" s="31">
        <v>0</v>
      </c>
      <c r="I108" s="31">
        <v>0</v>
      </c>
    </row>
    <row r="109" spans="1:9" ht="21.6" customHeight="1" x14ac:dyDescent="0.2">
      <c r="A109" s="186" t="s">
        <v>140</v>
      </c>
      <c r="B109" s="186"/>
      <c r="C109" s="186"/>
      <c r="D109" s="186"/>
      <c r="E109" s="186"/>
      <c r="F109" s="186"/>
      <c r="G109" s="14">
        <v>101</v>
      </c>
      <c r="H109" s="31">
        <v>0</v>
      </c>
      <c r="I109" s="31">
        <v>0</v>
      </c>
    </row>
    <row r="110" spans="1:9" ht="12.75" customHeight="1" x14ac:dyDescent="0.2">
      <c r="A110" s="186" t="s">
        <v>141</v>
      </c>
      <c r="B110" s="186"/>
      <c r="C110" s="186"/>
      <c r="D110" s="186"/>
      <c r="E110" s="186"/>
      <c r="F110" s="186"/>
      <c r="G110" s="14">
        <v>102</v>
      </c>
      <c r="H110" s="31">
        <v>2421386</v>
      </c>
      <c r="I110" s="31">
        <v>808301</v>
      </c>
    </row>
    <row r="111" spans="1:9" ht="12.75" customHeight="1" x14ac:dyDescent="0.2">
      <c r="A111" s="186" t="s">
        <v>142</v>
      </c>
      <c r="B111" s="186"/>
      <c r="C111" s="186"/>
      <c r="D111" s="186"/>
      <c r="E111" s="186"/>
      <c r="F111" s="186"/>
      <c r="G111" s="14">
        <v>103</v>
      </c>
      <c r="H111" s="31">
        <v>200087708</v>
      </c>
      <c r="I111" s="31">
        <v>119263427</v>
      </c>
    </row>
    <row r="112" spans="1:9" ht="12.75" customHeight="1" x14ac:dyDescent="0.2">
      <c r="A112" s="186" t="s">
        <v>143</v>
      </c>
      <c r="B112" s="186"/>
      <c r="C112" s="186"/>
      <c r="D112" s="186"/>
      <c r="E112" s="186"/>
      <c r="F112" s="186"/>
      <c r="G112" s="14">
        <v>104</v>
      </c>
      <c r="H112" s="31">
        <v>0</v>
      </c>
      <c r="I112" s="31">
        <v>0</v>
      </c>
    </row>
    <row r="113" spans="1:9" ht="12.75" customHeight="1" x14ac:dyDescent="0.2">
      <c r="A113" s="186" t="s">
        <v>144</v>
      </c>
      <c r="B113" s="186"/>
      <c r="C113" s="186"/>
      <c r="D113" s="186"/>
      <c r="E113" s="186"/>
      <c r="F113" s="186"/>
      <c r="G113" s="14">
        <v>105</v>
      </c>
      <c r="H113" s="31">
        <v>0</v>
      </c>
      <c r="I113" s="31">
        <v>0</v>
      </c>
    </row>
    <row r="114" spans="1:9" ht="12.75" customHeight="1" x14ac:dyDescent="0.2">
      <c r="A114" s="186" t="s">
        <v>145</v>
      </c>
      <c r="B114" s="186"/>
      <c r="C114" s="186"/>
      <c r="D114" s="186"/>
      <c r="E114" s="186"/>
      <c r="F114" s="186"/>
      <c r="G114" s="14">
        <v>106</v>
      </c>
      <c r="H114" s="31">
        <v>0</v>
      </c>
      <c r="I114" s="31">
        <v>0</v>
      </c>
    </row>
    <row r="115" spans="1:9" ht="12.75" customHeight="1" x14ac:dyDescent="0.2">
      <c r="A115" s="186" t="s">
        <v>146</v>
      </c>
      <c r="B115" s="186"/>
      <c r="C115" s="186"/>
      <c r="D115" s="186"/>
      <c r="E115" s="186"/>
      <c r="F115" s="186"/>
      <c r="G115" s="14">
        <v>107</v>
      </c>
      <c r="H115" s="31">
        <v>18444797</v>
      </c>
      <c r="I115" s="31">
        <v>17997485</v>
      </c>
    </row>
    <row r="116" spans="1:9" ht="12.75" customHeight="1" x14ac:dyDescent="0.2">
      <c r="A116" s="186" t="s">
        <v>147</v>
      </c>
      <c r="B116" s="186"/>
      <c r="C116" s="186"/>
      <c r="D116" s="186"/>
      <c r="E116" s="186"/>
      <c r="F116" s="186"/>
      <c r="G116" s="14">
        <v>108</v>
      </c>
      <c r="H116" s="31">
        <v>37983987</v>
      </c>
      <c r="I116" s="31">
        <v>37782445</v>
      </c>
    </row>
    <row r="117" spans="1:9" ht="12.75" customHeight="1" x14ac:dyDescent="0.2">
      <c r="A117" s="188" t="s">
        <v>405</v>
      </c>
      <c r="B117" s="188"/>
      <c r="C117" s="188"/>
      <c r="D117" s="188"/>
      <c r="E117" s="188"/>
      <c r="F117" s="188"/>
      <c r="G117" s="15">
        <v>109</v>
      </c>
      <c r="H117" s="32">
        <f>SUM(H118:H131)</f>
        <v>704233015</v>
      </c>
      <c r="I117" s="32">
        <f>SUM(I118:I131)</f>
        <v>1017375395</v>
      </c>
    </row>
    <row r="118" spans="1:9" ht="12.75" customHeight="1" x14ac:dyDescent="0.2">
      <c r="A118" s="186" t="s">
        <v>148</v>
      </c>
      <c r="B118" s="186"/>
      <c r="C118" s="186"/>
      <c r="D118" s="186"/>
      <c r="E118" s="186"/>
      <c r="F118" s="186"/>
      <c r="G118" s="14">
        <v>110</v>
      </c>
      <c r="H118" s="31">
        <v>0</v>
      </c>
      <c r="I118" s="31">
        <v>0</v>
      </c>
    </row>
    <row r="119" spans="1:9" ht="22.15" customHeight="1" x14ac:dyDescent="0.2">
      <c r="A119" s="186" t="s">
        <v>149</v>
      </c>
      <c r="B119" s="186"/>
      <c r="C119" s="186"/>
      <c r="D119" s="186"/>
      <c r="E119" s="186"/>
      <c r="F119" s="186"/>
      <c r="G119" s="14">
        <v>111</v>
      </c>
      <c r="H119" s="31">
        <v>0</v>
      </c>
      <c r="I119" s="31">
        <v>0</v>
      </c>
    </row>
    <row r="120" spans="1:9" ht="12.75" customHeight="1" x14ac:dyDescent="0.2">
      <c r="A120" s="186" t="s">
        <v>150</v>
      </c>
      <c r="B120" s="186"/>
      <c r="C120" s="186"/>
      <c r="D120" s="186"/>
      <c r="E120" s="186"/>
      <c r="F120" s="186"/>
      <c r="G120" s="14">
        <v>112</v>
      </c>
      <c r="H120" s="31">
        <v>0</v>
      </c>
      <c r="I120" s="31">
        <v>0</v>
      </c>
    </row>
    <row r="121" spans="1:9" ht="23.45" customHeight="1" x14ac:dyDescent="0.2">
      <c r="A121" s="186" t="s">
        <v>151</v>
      </c>
      <c r="B121" s="186"/>
      <c r="C121" s="186"/>
      <c r="D121" s="186"/>
      <c r="E121" s="186"/>
      <c r="F121" s="186"/>
      <c r="G121" s="14">
        <v>113</v>
      </c>
      <c r="H121" s="31">
        <v>0</v>
      </c>
      <c r="I121" s="31">
        <v>0</v>
      </c>
    </row>
    <row r="122" spans="1:9" ht="12.75" customHeight="1" x14ac:dyDescent="0.2">
      <c r="A122" s="186" t="s">
        <v>152</v>
      </c>
      <c r="B122" s="186"/>
      <c r="C122" s="186"/>
      <c r="D122" s="186"/>
      <c r="E122" s="186"/>
      <c r="F122" s="186"/>
      <c r="G122" s="14">
        <v>114</v>
      </c>
      <c r="H122" s="31">
        <v>3442028</v>
      </c>
      <c r="I122" s="31">
        <v>3484160</v>
      </c>
    </row>
    <row r="123" spans="1:9" ht="12.75" customHeight="1" x14ac:dyDescent="0.2">
      <c r="A123" s="186" t="s">
        <v>153</v>
      </c>
      <c r="B123" s="186"/>
      <c r="C123" s="186"/>
      <c r="D123" s="186"/>
      <c r="E123" s="186"/>
      <c r="F123" s="186"/>
      <c r="G123" s="14">
        <v>115</v>
      </c>
      <c r="H123" s="31">
        <v>288058793</v>
      </c>
      <c r="I123" s="31">
        <v>264777097</v>
      </c>
    </row>
    <row r="124" spans="1:9" ht="12.75" customHeight="1" x14ac:dyDescent="0.2">
      <c r="A124" s="186" t="s">
        <v>154</v>
      </c>
      <c r="B124" s="186"/>
      <c r="C124" s="186"/>
      <c r="D124" s="186"/>
      <c r="E124" s="186"/>
      <c r="F124" s="186"/>
      <c r="G124" s="14">
        <v>116</v>
      </c>
      <c r="H124" s="31">
        <v>4401696</v>
      </c>
      <c r="I124" s="31">
        <v>1464992</v>
      </c>
    </row>
    <row r="125" spans="1:9" ht="12.75" customHeight="1" x14ac:dyDescent="0.2">
      <c r="A125" s="186" t="s">
        <v>155</v>
      </c>
      <c r="B125" s="186"/>
      <c r="C125" s="186"/>
      <c r="D125" s="186"/>
      <c r="E125" s="186"/>
      <c r="F125" s="186"/>
      <c r="G125" s="14">
        <v>117</v>
      </c>
      <c r="H125" s="31">
        <v>307649914</v>
      </c>
      <c r="I125" s="31">
        <v>522580691</v>
      </c>
    </row>
    <row r="126" spans="1:9" x14ac:dyDescent="0.2">
      <c r="A126" s="186" t="s">
        <v>156</v>
      </c>
      <c r="B126" s="186"/>
      <c r="C126" s="186"/>
      <c r="D126" s="186"/>
      <c r="E126" s="186"/>
      <c r="F126" s="186"/>
      <c r="G126" s="14">
        <v>118</v>
      </c>
      <c r="H126" s="31">
        <v>34871</v>
      </c>
      <c r="I126" s="31">
        <v>0</v>
      </c>
    </row>
    <row r="127" spans="1:9" x14ac:dyDescent="0.2">
      <c r="A127" s="186" t="s">
        <v>157</v>
      </c>
      <c r="B127" s="186"/>
      <c r="C127" s="186"/>
      <c r="D127" s="186"/>
      <c r="E127" s="186"/>
      <c r="F127" s="186"/>
      <c r="G127" s="14">
        <v>119</v>
      </c>
      <c r="H127" s="31">
        <v>81068930</v>
      </c>
      <c r="I127" s="31">
        <v>83876145</v>
      </c>
    </row>
    <row r="128" spans="1:9" x14ac:dyDescent="0.2">
      <c r="A128" s="186" t="s">
        <v>158</v>
      </c>
      <c r="B128" s="186"/>
      <c r="C128" s="186"/>
      <c r="D128" s="186"/>
      <c r="E128" s="186"/>
      <c r="F128" s="186"/>
      <c r="G128" s="14">
        <v>120</v>
      </c>
      <c r="H128" s="31">
        <v>12393053</v>
      </c>
      <c r="I128" s="31">
        <v>39897637</v>
      </c>
    </row>
    <row r="129" spans="1:9" x14ac:dyDescent="0.2">
      <c r="A129" s="186" t="s">
        <v>159</v>
      </c>
      <c r="B129" s="186"/>
      <c r="C129" s="186"/>
      <c r="D129" s="186"/>
      <c r="E129" s="186"/>
      <c r="F129" s="186"/>
      <c r="G129" s="14">
        <v>121</v>
      </c>
      <c r="H129" s="31">
        <v>2929670</v>
      </c>
      <c r="I129" s="31">
        <v>94072566</v>
      </c>
    </row>
    <row r="130" spans="1:9" x14ac:dyDescent="0.2">
      <c r="A130" s="186" t="s">
        <v>160</v>
      </c>
      <c r="B130" s="186"/>
      <c r="C130" s="186"/>
      <c r="D130" s="186"/>
      <c r="E130" s="186"/>
      <c r="F130" s="186"/>
      <c r="G130" s="14">
        <v>122</v>
      </c>
      <c r="H130" s="31">
        <v>0</v>
      </c>
      <c r="I130" s="31">
        <v>0</v>
      </c>
    </row>
    <row r="131" spans="1:9" x14ac:dyDescent="0.2">
      <c r="A131" s="186" t="s">
        <v>161</v>
      </c>
      <c r="B131" s="186"/>
      <c r="C131" s="186"/>
      <c r="D131" s="186"/>
      <c r="E131" s="186"/>
      <c r="F131" s="186"/>
      <c r="G131" s="14">
        <v>123</v>
      </c>
      <c r="H131" s="31">
        <v>4254060</v>
      </c>
      <c r="I131" s="31">
        <v>7222107</v>
      </c>
    </row>
    <row r="132" spans="1:9" ht="22.15" customHeight="1" x14ac:dyDescent="0.2">
      <c r="A132" s="203" t="s">
        <v>162</v>
      </c>
      <c r="B132" s="203"/>
      <c r="C132" s="203"/>
      <c r="D132" s="203"/>
      <c r="E132" s="203"/>
      <c r="F132" s="203"/>
      <c r="G132" s="14">
        <v>124</v>
      </c>
      <c r="H132" s="31">
        <v>164425242</v>
      </c>
      <c r="I132" s="31">
        <v>204932551</v>
      </c>
    </row>
    <row r="133" spans="1:9" x14ac:dyDescent="0.2">
      <c r="A133" s="188" t="s">
        <v>406</v>
      </c>
      <c r="B133" s="188"/>
      <c r="C133" s="188"/>
      <c r="D133" s="188"/>
      <c r="E133" s="188"/>
      <c r="F133" s="188"/>
      <c r="G133" s="15">
        <v>125</v>
      </c>
      <c r="H133" s="32">
        <f>H75+H98+H105+H117+H132</f>
        <v>4908951866</v>
      </c>
      <c r="I133" s="32">
        <f>I75+I98+I105+I117+I132</f>
        <v>5285336999</v>
      </c>
    </row>
    <row r="134" spans="1:9" x14ac:dyDescent="0.2">
      <c r="A134" s="203" t="s">
        <v>163</v>
      </c>
      <c r="B134" s="203"/>
      <c r="C134" s="203"/>
      <c r="D134" s="203"/>
      <c r="E134" s="203"/>
      <c r="F134" s="203"/>
      <c r="G134" s="14">
        <v>126</v>
      </c>
      <c r="H134" s="31">
        <v>113050579</v>
      </c>
      <c r="I134" s="31">
        <v>102539897</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topLeftCell="B1" zoomScale="110" zoomScaleNormal="100" zoomScaleSheetLayoutView="110" workbookViewId="0">
      <selection activeCell="H7" sqref="H7"/>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8" t="s">
        <v>164</v>
      </c>
      <c r="B1" s="190"/>
      <c r="C1" s="190"/>
      <c r="D1" s="190"/>
      <c r="E1" s="190"/>
      <c r="F1" s="190"/>
      <c r="G1" s="190"/>
      <c r="H1" s="190"/>
      <c r="I1" s="190"/>
    </row>
    <row r="2" spans="1:11" x14ac:dyDescent="0.2">
      <c r="A2" s="227" t="s">
        <v>538</v>
      </c>
      <c r="B2" s="192"/>
      <c r="C2" s="192"/>
      <c r="D2" s="192"/>
      <c r="E2" s="192"/>
      <c r="F2" s="192"/>
      <c r="G2" s="192"/>
      <c r="H2" s="192"/>
      <c r="I2" s="192"/>
      <c r="J2" s="116"/>
      <c r="K2" s="116"/>
    </row>
    <row r="3" spans="1:11" x14ac:dyDescent="0.2">
      <c r="A3" s="214" t="s">
        <v>165</v>
      </c>
      <c r="B3" s="215"/>
      <c r="C3" s="215"/>
      <c r="D3" s="215"/>
      <c r="E3" s="215"/>
      <c r="F3" s="215"/>
      <c r="G3" s="215"/>
      <c r="H3" s="215"/>
      <c r="I3" s="215"/>
      <c r="J3" s="216"/>
      <c r="K3" s="216"/>
    </row>
    <row r="4" spans="1:11" x14ac:dyDescent="0.2">
      <c r="A4" s="217" t="s">
        <v>535</v>
      </c>
      <c r="B4" s="218"/>
      <c r="C4" s="218"/>
      <c r="D4" s="218"/>
      <c r="E4" s="218"/>
      <c r="F4" s="218"/>
      <c r="G4" s="218"/>
      <c r="H4" s="218"/>
      <c r="I4" s="218"/>
      <c r="J4" s="219"/>
      <c r="K4" s="219"/>
    </row>
    <row r="5" spans="1:11" ht="22.15" customHeight="1" x14ac:dyDescent="0.2">
      <c r="A5" s="211" t="s">
        <v>166</v>
      </c>
      <c r="B5" s="201"/>
      <c r="C5" s="201"/>
      <c r="D5" s="201"/>
      <c r="E5" s="201"/>
      <c r="F5" s="201"/>
      <c r="G5" s="211" t="s">
        <v>167</v>
      </c>
      <c r="H5" s="212" t="s">
        <v>168</v>
      </c>
      <c r="I5" s="213"/>
      <c r="J5" s="212" t="s">
        <v>169</v>
      </c>
      <c r="K5" s="213"/>
    </row>
    <row r="6" spans="1:11" x14ac:dyDescent="0.2">
      <c r="A6" s="201"/>
      <c r="B6" s="201"/>
      <c r="C6" s="201"/>
      <c r="D6" s="201"/>
      <c r="E6" s="201"/>
      <c r="F6" s="201"/>
      <c r="G6" s="201"/>
      <c r="H6" s="18" t="s">
        <v>170</v>
      </c>
      <c r="I6" s="18" t="s">
        <v>171</v>
      </c>
      <c r="J6" s="18" t="s">
        <v>172</v>
      </c>
      <c r="K6" s="18" t="s">
        <v>173</v>
      </c>
    </row>
    <row r="7" spans="1:11" x14ac:dyDescent="0.2">
      <c r="A7" s="222">
        <v>1</v>
      </c>
      <c r="B7" s="199"/>
      <c r="C7" s="199"/>
      <c r="D7" s="199"/>
      <c r="E7" s="199"/>
      <c r="F7" s="199"/>
      <c r="G7" s="17">
        <v>2</v>
      </c>
      <c r="H7" s="18">
        <v>3</v>
      </c>
      <c r="I7" s="18">
        <v>4</v>
      </c>
      <c r="J7" s="18">
        <v>5</v>
      </c>
      <c r="K7" s="18">
        <v>6</v>
      </c>
    </row>
    <row r="8" spans="1:11" x14ac:dyDescent="0.2">
      <c r="A8" s="223" t="s">
        <v>407</v>
      </c>
      <c r="B8" s="224"/>
      <c r="C8" s="224"/>
      <c r="D8" s="224"/>
      <c r="E8" s="224"/>
      <c r="F8" s="224"/>
      <c r="G8" s="15">
        <v>1</v>
      </c>
      <c r="H8" s="117">
        <f>SUM(H9:H13)</f>
        <v>2238181177</v>
      </c>
      <c r="I8" s="117">
        <f>SUM(I9:I13)</f>
        <v>1148396796</v>
      </c>
      <c r="J8" s="117">
        <f>SUM(J9:J13)</f>
        <v>2443838807</v>
      </c>
      <c r="K8" s="117">
        <f>SUM(K9:K13)</f>
        <v>1266567702</v>
      </c>
    </row>
    <row r="9" spans="1:11" x14ac:dyDescent="0.2">
      <c r="A9" s="186" t="s">
        <v>174</v>
      </c>
      <c r="B9" s="186"/>
      <c r="C9" s="186"/>
      <c r="D9" s="186"/>
      <c r="E9" s="186"/>
      <c r="F9" s="186"/>
      <c r="G9" s="14">
        <v>2</v>
      </c>
      <c r="H9" s="31">
        <v>0</v>
      </c>
      <c r="I9" s="31">
        <v>0</v>
      </c>
      <c r="J9" s="31">
        <v>0</v>
      </c>
      <c r="K9" s="31">
        <v>0</v>
      </c>
    </row>
    <row r="10" spans="1:11" x14ac:dyDescent="0.2">
      <c r="A10" s="186" t="s">
        <v>175</v>
      </c>
      <c r="B10" s="186"/>
      <c r="C10" s="186"/>
      <c r="D10" s="186"/>
      <c r="E10" s="186"/>
      <c r="F10" s="186"/>
      <c r="G10" s="14">
        <v>3</v>
      </c>
      <c r="H10" s="31">
        <v>2220491805</v>
      </c>
      <c r="I10" s="31">
        <v>1140811668</v>
      </c>
      <c r="J10" s="31">
        <v>2416234941</v>
      </c>
      <c r="K10" s="31">
        <v>1243657070</v>
      </c>
    </row>
    <row r="11" spans="1:11" x14ac:dyDescent="0.2">
      <c r="A11" s="186" t="s">
        <v>176</v>
      </c>
      <c r="B11" s="186"/>
      <c r="C11" s="186"/>
      <c r="D11" s="186"/>
      <c r="E11" s="186"/>
      <c r="F11" s="186"/>
      <c r="G11" s="14">
        <v>4</v>
      </c>
      <c r="H11" s="31">
        <v>0</v>
      </c>
      <c r="I11" s="31">
        <v>0</v>
      </c>
      <c r="J11" s="31">
        <v>0</v>
      </c>
      <c r="K11" s="31">
        <v>0</v>
      </c>
    </row>
    <row r="12" spans="1:11" x14ac:dyDescent="0.2">
      <c r="A12" s="186" t="s">
        <v>177</v>
      </c>
      <c r="B12" s="186"/>
      <c r="C12" s="186"/>
      <c r="D12" s="186"/>
      <c r="E12" s="186"/>
      <c r="F12" s="186"/>
      <c r="G12" s="14">
        <v>5</v>
      </c>
      <c r="H12" s="31">
        <v>0</v>
      </c>
      <c r="I12" s="31">
        <v>0</v>
      </c>
      <c r="J12" s="31">
        <v>0</v>
      </c>
      <c r="K12" s="31">
        <v>0</v>
      </c>
    </row>
    <row r="13" spans="1:11" x14ac:dyDescent="0.2">
      <c r="A13" s="186" t="s">
        <v>178</v>
      </c>
      <c r="B13" s="186"/>
      <c r="C13" s="186"/>
      <c r="D13" s="186"/>
      <c r="E13" s="186"/>
      <c r="F13" s="186"/>
      <c r="G13" s="14">
        <v>6</v>
      </c>
      <c r="H13" s="31">
        <v>17689372</v>
      </c>
      <c r="I13" s="31">
        <v>7585128</v>
      </c>
      <c r="J13" s="31">
        <v>27603866</v>
      </c>
      <c r="K13" s="31">
        <v>22910632</v>
      </c>
    </row>
    <row r="14" spans="1:11" ht="22.15" customHeight="1" x14ac:dyDescent="0.2">
      <c r="A14" s="223" t="s">
        <v>408</v>
      </c>
      <c r="B14" s="224"/>
      <c r="C14" s="224"/>
      <c r="D14" s="224"/>
      <c r="E14" s="224"/>
      <c r="F14" s="224"/>
      <c r="G14" s="15">
        <v>7</v>
      </c>
      <c r="H14" s="117">
        <f>H15+H16+H20+H24+H25+H26+H29+H36</f>
        <v>1989444668</v>
      </c>
      <c r="I14" s="117">
        <f>I15+I16+I20+I24+I25+I26+I29+I36</f>
        <v>1030793284</v>
      </c>
      <c r="J14" s="117">
        <f>J15+J16+J20+J24+J25+J26+J29+J36</f>
        <v>2191335346</v>
      </c>
      <c r="K14" s="117">
        <f>K15+K16+K20+K24+K25+K26+K29+K36</f>
        <v>1129249242</v>
      </c>
    </row>
    <row r="15" spans="1:11" x14ac:dyDescent="0.2">
      <c r="A15" s="186" t="s">
        <v>179</v>
      </c>
      <c r="B15" s="186"/>
      <c r="C15" s="186"/>
      <c r="D15" s="186"/>
      <c r="E15" s="186"/>
      <c r="F15" s="186"/>
      <c r="G15" s="14">
        <v>8</v>
      </c>
      <c r="H15" s="31">
        <v>-25510557</v>
      </c>
      <c r="I15" s="31">
        <v>-11829252</v>
      </c>
      <c r="J15" s="31">
        <v>-61176323</v>
      </c>
      <c r="K15" s="31">
        <v>-22583267</v>
      </c>
    </row>
    <row r="16" spans="1:11" x14ac:dyDescent="0.2">
      <c r="A16" s="187" t="s">
        <v>409</v>
      </c>
      <c r="B16" s="187"/>
      <c r="C16" s="187"/>
      <c r="D16" s="187"/>
      <c r="E16" s="187"/>
      <c r="F16" s="187"/>
      <c r="G16" s="15">
        <v>9</v>
      </c>
      <c r="H16" s="117">
        <f>SUM(H17:H19)</f>
        <v>1323572895</v>
      </c>
      <c r="I16" s="117">
        <f>SUM(I17:I19)</f>
        <v>684444502</v>
      </c>
      <c r="J16" s="117">
        <f>SUM(J17:J19)</f>
        <v>1538700104</v>
      </c>
      <c r="K16" s="117">
        <f>SUM(K17:K19)</f>
        <v>796876744</v>
      </c>
    </row>
    <row r="17" spans="1:11" x14ac:dyDescent="0.2">
      <c r="A17" s="229" t="s">
        <v>180</v>
      </c>
      <c r="B17" s="229"/>
      <c r="C17" s="229"/>
      <c r="D17" s="229"/>
      <c r="E17" s="229"/>
      <c r="F17" s="229"/>
      <c r="G17" s="14">
        <v>10</v>
      </c>
      <c r="H17" s="31">
        <v>807860670</v>
      </c>
      <c r="I17" s="31">
        <v>407510724</v>
      </c>
      <c r="J17" s="31">
        <v>943113099</v>
      </c>
      <c r="K17" s="31">
        <v>481707715</v>
      </c>
    </row>
    <row r="18" spans="1:11" x14ac:dyDescent="0.2">
      <c r="A18" s="229" t="s">
        <v>181</v>
      </c>
      <c r="B18" s="229"/>
      <c r="C18" s="229"/>
      <c r="D18" s="229"/>
      <c r="E18" s="229"/>
      <c r="F18" s="229"/>
      <c r="G18" s="14">
        <v>11</v>
      </c>
      <c r="H18" s="31">
        <v>274495613</v>
      </c>
      <c r="I18" s="31">
        <v>146197500</v>
      </c>
      <c r="J18" s="31">
        <v>321772269</v>
      </c>
      <c r="K18" s="31">
        <v>167479280</v>
      </c>
    </row>
    <row r="19" spans="1:11" x14ac:dyDescent="0.2">
      <c r="A19" s="229" t="s">
        <v>182</v>
      </c>
      <c r="B19" s="229"/>
      <c r="C19" s="229"/>
      <c r="D19" s="229"/>
      <c r="E19" s="229"/>
      <c r="F19" s="229"/>
      <c r="G19" s="14">
        <v>12</v>
      </c>
      <c r="H19" s="31">
        <v>241216612</v>
      </c>
      <c r="I19" s="31">
        <v>130736278</v>
      </c>
      <c r="J19" s="31">
        <v>273814736</v>
      </c>
      <c r="K19" s="31">
        <v>147689749</v>
      </c>
    </row>
    <row r="20" spans="1:11" x14ac:dyDescent="0.2">
      <c r="A20" s="187" t="s">
        <v>410</v>
      </c>
      <c r="B20" s="187"/>
      <c r="C20" s="187"/>
      <c r="D20" s="187"/>
      <c r="E20" s="187"/>
      <c r="F20" s="187"/>
      <c r="G20" s="15">
        <v>13</v>
      </c>
      <c r="H20" s="117">
        <f>SUM(H21:H23)</f>
        <v>520936375</v>
      </c>
      <c r="I20" s="117">
        <f>SUM(I21:I23)</f>
        <v>272114772</v>
      </c>
      <c r="J20" s="117">
        <f>SUM(J21:J23)</f>
        <v>533005160</v>
      </c>
      <c r="K20" s="117">
        <f>SUM(K21:K23)</f>
        <v>288614076</v>
      </c>
    </row>
    <row r="21" spans="1:11" x14ac:dyDescent="0.2">
      <c r="A21" s="229" t="s">
        <v>183</v>
      </c>
      <c r="B21" s="229"/>
      <c r="C21" s="229"/>
      <c r="D21" s="229"/>
      <c r="E21" s="229"/>
      <c r="F21" s="229"/>
      <c r="G21" s="14">
        <v>14</v>
      </c>
      <c r="H21" s="31">
        <v>363303357</v>
      </c>
      <c r="I21" s="31">
        <v>187385962</v>
      </c>
      <c r="J21" s="31">
        <v>362927155</v>
      </c>
      <c r="K21" s="31">
        <v>195951950</v>
      </c>
    </row>
    <row r="22" spans="1:11" x14ac:dyDescent="0.2">
      <c r="A22" s="229" t="s">
        <v>184</v>
      </c>
      <c r="B22" s="229"/>
      <c r="C22" s="229"/>
      <c r="D22" s="229"/>
      <c r="E22" s="229"/>
      <c r="F22" s="229"/>
      <c r="G22" s="14">
        <v>15</v>
      </c>
      <c r="H22" s="31">
        <v>102315033</v>
      </c>
      <c r="I22" s="31">
        <v>55179014</v>
      </c>
      <c r="J22" s="31">
        <v>111133321</v>
      </c>
      <c r="K22" s="31">
        <v>60884794</v>
      </c>
    </row>
    <row r="23" spans="1:11" x14ac:dyDescent="0.2">
      <c r="A23" s="229" t="s">
        <v>185</v>
      </c>
      <c r="B23" s="229"/>
      <c r="C23" s="229"/>
      <c r="D23" s="229"/>
      <c r="E23" s="229"/>
      <c r="F23" s="229"/>
      <c r="G23" s="14">
        <v>16</v>
      </c>
      <c r="H23" s="31">
        <v>55317985</v>
      </c>
      <c r="I23" s="31">
        <v>29549796</v>
      </c>
      <c r="J23" s="31">
        <v>58944684</v>
      </c>
      <c r="K23" s="31">
        <v>31777332</v>
      </c>
    </row>
    <row r="24" spans="1:11" x14ac:dyDescent="0.2">
      <c r="A24" s="186" t="s">
        <v>186</v>
      </c>
      <c r="B24" s="186"/>
      <c r="C24" s="186"/>
      <c r="D24" s="186"/>
      <c r="E24" s="186"/>
      <c r="F24" s="186"/>
      <c r="G24" s="14">
        <v>17</v>
      </c>
      <c r="H24" s="31">
        <v>107839232</v>
      </c>
      <c r="I24" s="31">
        <v>54431065</v>
      </c>
      <c r="J24" s="31">
        <v>112721779</v>
      </c>
      <c r="K24" s="31">
        <v>57568778</v>
      </c>
    </row>
    <row r="25" spans="1:11" x14ac:dyDescent="0.2">
      <c r="A25" s="186" t="s">
        <v>187</v>
      </c>
      <c r="B25" s="186"/>
      <c r="C25" s="186"/>
      <c r="D25" s="186"/>
      <c r="E25" s="186"/>
      <c r="F25" s="186"/>
      <c r="G25" s="14">
        <v>18</v>
      </c>
      <c r="H25" s="31">
        <v>50612444</v>
      </c>
      <c r="I25" s="31">
        <v>26906777</v>
      </c>
      <c r="J25" s="31">
        <v>53576697</v>
      </c>
      <c r="K25" s="31">
        <v>28782162</v>
      </c>
    </row>
    <row r="26" spans="1:11" x14ac:dyDescent="0.2">
      <c r="A26" s="187" t="s">
        <v>411</v>
      </c>
      <c r="B26" s="187"/>
      <c r="C26" s="187"/>
      <c r="D26" s="187"/>
      <c r="E26" s="187"/>
      <c r="F26" s="187"/>
      <c r="G26" s="15">
        <v>19</v>
      </c>
      <c r="H26" s="117">
        <f>H27+H28</f>
        <v>5381737</v>
      </c>
      <c r="I26" s="117">
        <f>I27+I28</f>
        <v>1781587</v>
      </c>
      <c r="J26" s="117">
        <f>J27+J28</f>
        <v>10341002</v>
      </c>
      <c r="K26" s="117">
        <f>K27+K28</f>
        <v>2648943</v>
      </c>
    </row>
    <row r="27" spans="1:11" x14ac:dyDescent="0.2">
      <c r="A27" s="229" t="s">
        <v>188</v>
      </c>
      <c r="B27" s="229"/>
      <c r="C27" s="229"/>
      <c r="D27" s="229"/>
      <c r="E27" s="229"/>
      <c r="F27" s="229"/>
      <c r="G27" s="14">
        <v>20</v>
      </c>
      <c r="H27" s="31">
        <v>0</v>
      </c>
      <c r="I27" s="31">
        <v>0</v>
      </c>
      <c r="J27" s="31">
        <v>0</v>
      </c>
      <c r="K27" s="31">
        <v>0</v>
      </c>
    </row>
    <row r="28" spans="1:11" x14ac:dyDescent="0.2">
      <c r="A28" s="229" t="s">
        <v>189</v>
      </c>
      <c r="B28" s="229"/>
      <c r="C28" s="229"/>
      <c r="D28" s="229"/>
      <c r="E28" s="229"/>
      <c r="F28" s="229"/>
      <c r="G28" s="14">
        <v>21</v>
      </c>
      <c r="H28" s="31">
        <v>5381737</v>
      </c>
      <c r="I28" s="31">
        <v>1781587</v>
      </c>
      <c r="J28" s="31">
        <v>10341002</v>
      </c>
      <c r="K28" s="31">
        <v>2648943</v>
      </c>
    </row>
    <row r="29" spans="1:11" x14ac:dyDescent="0.2">
      <c r="A29" s="187" t="s">
        <v>412</v>
      </c>
      <c r="B29" s="187"/>
      <c r="C29" s="187"/>
      <c r="D29" s="187"/>
      <c r="E29" s="187"/>
      <c r="F29" s="187"/>
      <c r="G29" s="15">
        <v>22</v>
      </c>
      <c r="H29" s="117">
        <f>SUM(H30:H35)</f>
        <v>981947</v>
      </c>
      <c r="I29" s="117">
        <f>SUM(I30:I35)</f>
        <v>528992</v>
      </c>
      <c r="J29" s="117">
        <f>SUM(J30:J35)</f>
        <v>1327533</v>
      </c>
      <c r="K29" s="117">
        <f>SUM(K30:K35)</f>
        <v>887103</v>
      </c>
    </row>
    <row r="30" spans="1:11" x14ac:dyDescent="0.2">
      <c r="A30" s="229" t="s">
        <v>190</v>
      </c>
      <c r="B30" s="229"/>
      <c r="C30" s="229"/>
      <c r="D30" s="229"/>
      <c r="E30" s="229"/>
      <c r="F30" s="229"/>
      <c r="G30" s="14">
        <v>23</v>
      </c>
      <c r="H30" s="31">
        <v>0</v>
      </c>
      <c r="I30" s="31">
        <v>0</v>
      </c>
      <c r="J30" s="31">
        <v>0</v>
      </c>
      <c r="K30" s="31">
        <v>0</v>
      </c>
    </row>
    <row r="31" spans="1:11" x14ac:dyDescent="0.2">
      <c r="A31" s="229" t="s">
        <v>191</v>
      </c>
      <c r="B31" s="229"/>
      <c r="C31" s="229"/>
      <c r="D31" s="229"/>
      <c r="E31" s="229"/>
      <c r="F31" s="229"/>
      <c r="G31" s="14">
        <v>24</v>
      </c>
      <c r="H31" s="31">
        <v>0</v>
      </c>
      <c r="I31" s="31">
        <v>0</v>
      </c>
      <c r="J31" s="31">
        <v>0</v>
      </c>
      <c r="K31" s="31">
        <v>0</v>
      </c>
    </row>
    <row r="32" spans="1:11" x14ac:dyDescent="0.2">
      <c r="A32" s="229" t="s">
        <v>192</v>
      </c>
      <c r="B32" s="229"/>
      <c r="C32" s="229"/>
      <c r="D32" s="229"/>
      <c r="E32" s="229"/>
      <c r="F32" s="229"/>
      <c r="G32" s="14">
        <v>25</v>
      </c>
      <c r="H32" s="31">
        <v>981947</v>
      </c>
      <c r="I32" s="31">
        <v>528992</v>
      </c>
      <c r="J32" s="31">
        <v>1327533</v>
      </c>
      <c r="K32" s="31">
        <v>887103</v>
      </c>
    </row>
    <row r="33" spans="1:11" x14ac:dyDescent="0.2">
      <c r="A33" s="229" t="s">
        <v>193</v>
      </c>
      <c r="B33" s="229"/>
      <c r="C33" s="229"/>
      <c r="D33" s="229"/>
      <c r="E33" s="229"/>
      <c r="F33" s="229"/>
      <c r="G33" s="14">
        <v>26</v>
      </c>
      <c r="H33" s="31">
        <v>0</v>
      </c>
      <c r="I33" s="31">
        <v>0</v>
      </c>
      <c r="J33" s="31">
        <v>0</v>
      </c>
      <c r="K33" s="31">
        <v>0</v>
      </c>
    </row>
    <row r="34" spans="1:11" x14ac:dyDescent="0.2">
      <c r="A34" s="229" t="s">
        <v>194</v>
      </c>
      <c r="B34" s="229"/>
      <c r="C34" s="229"/>
      <c r="D34" s="229"/>
      <c r="E34" s="229"/>
      <c r="F34" s="229"/>
      <c r="G34" s="14">
        <v>27</v>
      </c>
      <c r="H34" s="31">
        <v>0</v>
      </c>
      <c r="I34" s="31">
        <v>0</v>
      </c>
      <c r="J34" s="31">
        <v>0</v>
      </c>
      <c r="K34" s="31">
        <v>0</v>
      </c>
    </row>
    <row r="35" spans="1:11" x14ac:dyDescent="0.2">
      <c r="A35" s="229" t="s">
        <v>195</v>
      </c>
      <c r="B35" s="229"/>
      <c r="C35" s="229"/>
      <c r="D35" s="229"/>
      <c r="E35" s="229"/>
      <c r="F35" s="229"/>
      <c r="G35" s="14">
        <v>28</v>
      </c>
      <c r="H35" s="31">
        <v>0</v>
      </c>
      <c r="I35" s="31">
        <v>0</v>
      </c>
      <c r="J35" s="31">
        <v>0</v>
      </c>
      <c r="K35" s="31">
        <v>0</v>
      </c>
    </row>
    <row r="36" spans="1:11" x14ac:dyDescent="0.2">
      <c r="A36" s="186" t="s">
        <v>196</v>
      </c>
      <c r="B36" s="186"/>
      <c r="C36" s="186"/>
      <c r="D36" s="186"/>
      <c r="E36" s="186"/>
      <c r="F36" s="186"/>
      <c r="G36" s="14">
        <v>29</v>
      </c>
      <c r="H36" s="31">
        <v>5630595</v>
      </c>
      <c r="I36" s="31">
        <v>2414841</v>
      </c>
      <c r="J36" s="31">
        <v>2839394</v>
      </c>
      <c r="K36" s="31">
        <v>-23545297</v>
      </c>
    </row>
    <row r="37" spans="1:11" x14ac:dyDescent="0.2">
      <c r="A37" s="223" t="s">
        <v>413</v>
      </c>
      <c r="B37" s="224"/>
      <c r="C37" s="224"/>
      <c r="D37" s="224"/>
      <c r="E37" s="224"/>
      <c r="F37" s="224"/>
      <c r="G37" s="15">
        <v>30</v>
      </c>
      <c r="H37" s="117">
        <f>SUM(H38:H47)</f>
        <v>1595141</v>
      </c>
      <c r="I37" s="117">
        <f>SUM(I38:I47)</f>
        <v>1288503</v>
      </c>
      <c r="J37" s="117">
        <f>SUM(J38:J47)</f>
        <v>303729</v>
      </c>
      <c r="K37" s="117">
        <f>SUM(K38:K47)</f>
        <v>228904</v>
      </c>
    </row>
    <row r="38" spans="1:11" ht="23.45" customHeight="1" x14ac:dyDescent="0.2">
      <c r="A38" s="186" t="s">
        <v>197</v>
      </c>
      <c r="B38" s="186"/>
      <c r="C38" s="186"/>
      <c r="D38" s="186"/>
      <c r="E38" s="186"/>
      <c r="F38" s="186"/>
      <c r="G38" s="14">
        <v>31</v>
      </c>
      <c r="H38" s="31">
        <v>0</v>
      </c>
      <c r="I38" s="31">
        <v>0</v>
      </c>
      <c r="J38" s="31">
        <v>0</v>
      </c>
      <c r="K38" s="31">
        <v>0</v>
      </c>
    </row>
    <row r="39" spans="1:11" ht="25.15" customHeight="1" x14ac:dyDescent="0.2">
      <c r="A39" s="186" t="s">
        <v>198</v>
      </c>
      <c r="B39" s="186"/>
      <c r="C39" s="186"/>
      <c r="D39" s="186"/>
      <c r="E39" s="186"/>
      <c r="F39" s="186"/>
      <c r="G39" s="14">
        <v>32</v>
      </c>
      <c r="H39" s="31">
        <v>0</v>
      </c>
      <c r="I39" s="31">
        <v>0</v>
      </c>
      <c r="J39" s="31">
        <v>0</v>
      </c>
      <c r="K39" s="31">
        <v>0</v>
      </c>
    </row>
    <row r="40" spans="1:11" ht="25.15" customHeight="1" x14ac:dyDescent="0.2">
      <c r="A40" s="186" t="s">
        <v>199</v>
      </c>
      <c r="B40" s="186"/>
      <c r="C40" s="186"/>
      <c r="D40" s="186"/>
      <c r="E40" s="186"/>
      <c r="F40" s="186"/>
      <c r="G40" s="14">
        <v>33</v>
      </c>
      <c r="H40" s="31">
        <v>0</v>
      </c>
      <c r="I40" s="31">
        <v>0</v>
      </c>
      <c r="J40" s="31">
        <v>0</v>
      </c>
      <c r="K40" s="31">
        <v>0</v>
      </c>
    </row>
    <row r="41" spans="1:11" ht="25.15" customHeight="1" x14ac:dyDescent="0.2">
      <c r="A41" s="186" t="s">
        <v>200</v>
      </c>
      <c r="B41" s="186"/>
      <c r="C41" s="186"/>
      <c r="D41" s="186"/>
      <c r="E41" s="186"/>
      <c r="F41" s="186"/>
      <c r="G41" s="14">
        <v>34</v>
      </c>
      <c r="H41" s="31">
        <v>0</v>
      </c>
      <c r="I41" s="31">
        <v>0</v>
      </c>
      <c r="J41" s="31">
        <v>0</v>
      </c>
      <c r="K41" s="31">
        <v>0</v>
      </c>
    </row>
    <row r="42" spans="1:11" ht="25.15" customHeight="1" x14ac:dyDescent="0.2">
      <c r="A42" s="186" t="s">
        <v>201</v>
      </c>
      <c r="B42" s="186"/>
      <c r="C42" s="186"/>
      <c r="D42" s="186"/>
      <c r="E42" s="186"/>
      <c r="F42" s="186"/>
      <c r="G42" s="14">
        <v>35</v>
      </c>
      <c r="H42" s="31">
        <v>0</v>
      </c>
      <c r="I42" s="31">
        <v>0</v>
      </c>
      <c r="J42" s="31">
        <v>0</v>
      </c>
      <c r="K42" s="31">
        <v>0</v>
      </c>
    </row>
    <row r="43" spans="1:11" x14ac:dyDescent="0.2">
      <c r="A43" s="186" t="s">
        <v>202</v>
      </c>
      <c r="B43" s="186"/>
      <c r="C43" s="186"/>
      <c r="D43" s="186"/>
      <c r="E43" s="186"/>
      <c r="F43" s="186"/>
      <c r="G43" s="14">
        <v>36</v>
      </c>
      <c r="H43" s="31">
        <v>750</v>
      </c>
      <c r="I43" s="31">
        <v>750</v>
      </c>
      <c r="J43" s="31">
        <v>107022</v>
      </c>
      <c r="K43" s="31">
        <v>107022</v>
      </c>
    </row>
    <row r="44" spans="1:11" x14ac:dyDescent="0.2">
      <c r="A44" s="186" t="s">
        <v>203</v>
      </c>
      <c r="B44" s="186"/>
      <c r="C44" s="186"/>
      <c r="D44" s="186"/>
      <c r="E44" s="186"/>
      <c r="F44" s="186"/>
      <c r="G44" s="14">
        <v>37</v>
      </c>
      <c r="H44" s="31">
        <v>366155</v>
      </c>
      <c r="I44" s="31">
        <v>59517</v>
      </c>
      <c r="J44" s="31">
        <v>149729</v>
      </c>
      <c r="K44" s="31">
        <v>102307</v>
      </c>
    </row>
    <row r="45" spans="1:11" x14ac:dyDescent="0.2">
      <c r="A45" s="186" t="s">
        <v>204</v>
      </c>
      <c r="B45" s="186"/>
      <c r="C45" s="186"/>
      <c r="D45" s="186"/>
      <c r="E45" s="186"/>
      <c r="F45" s="186"/>
      <c r="G45" s="14">
        <v>38</v>
      </c>
      <c r="H45" s="31">
        <v>1189940</v>
      </c>
      <c r="I45" s="31">
        <v>1189940</v>
      </c>
      <c r="J45" s="31">
        <v>0</v>
      </c>
      <c r="K45" s="31">
        <v>0</v>
      </c>
    </row>
    <row r="46" spans="1:11" x14ac:dyDescent="0.2">
      <c r="A46" s="186" t="s">
        <v>205</v>
      </c>
      <c r="B46" s="186"/>
      <c r="C46" s="186"/>
      <c r="D46" s="186"/>
      <c r="E46" s="186"/>
      <c r="F46" s="186"/>
      <c r="G46" s="14">
        <v>39</v>
      </c>
      <c r="H46" s="31">
        <v>38296</v>
      </c>
      <c r="I46" s="31">
        <v>38296</v>
      </c>
      <c r="J46" s="31">
        <v>46978</v>
      </c>
      <c r="K46" s="31">
        <v>19575</v>
      </c>
    </row>
    <row r="47" spans="1:11" x14ac:dyDescent="0.2">
      <c r="A47" s="186" t="s">
        <v>206</v>
      </c>
      <c r="B47" s="186"/>
      <c r="C47" s="186"/>
      <c r="D47" s="186"/>
      <c r="E47" s="186"/>
      <c r="F47" s="186"/>
      <c r="G47" s="14">
        <v>40</v>
      </c>
      <c r="H47" s="31">
        <v>0</v>
      </c>
      <c r="I47" s="31">
        <v>0</v>
      </c>
      <c r="J47" s="31">
        <v>0</v>
      </c>
      <c r="K47" s="31">
        <v>0</v>
      </c>
    </row>
    <row r="48" spans="1:11" x14ac:dyDescent="0.2">
      <c r="A48" s="223" t="s">
        <v>414</v>
      </c>
      <c r="B48" s="224"/>
      <c r="C48" s="224"/>
      <c r="D48" s="224"/>
      <c r="E48" s="224"/>
      <c r="F48" s="224"/>
      <c r="G48" s="15">
        <v>41</v>
      </c>
      <c r="H48" s="117">
        <f>SUM(H49:H55)</f>
        <v>4766550</v>
      </c>
      <c r="I48" s="117">
        <f>SUM(I49:I55)</f>
        <v>2029205</v>
      </c>
      <c r="J48" s="117">
        <f>SUM(J49:J55)</f>
        <v>3467465</v>
      </c>
      <c r="K48" s="117">
        <f>SUM(K49:K55)</f>
        <v>960895</v>
      </c>
    </row>
    <row r="49" spans="1:11" ht="25.15" customHeight="1" x14ac:dyDescent="0.2">
      <c r="A49" s="186" t="s">
        <v>207</v>
      </c>
      <c r="B49" s="186"/>
      <c r="C49" s="186"/>
      <c r="D49" s="186"/>
      <c r="E49" s="186"/>
      <c r="F49" s="186"/>
      <c r="G49" s="14">
        <v>42</v>
      </c>
      <c r="H49" s="31">
        <v>0</v>
      </c>
      <c r="I49" s="31">
        <v>0</v>
      </c>
      <c r="J49" s="31">
        <v>0</v>
      </c>
      <c r="K49" s="31">
        <v>0</v>
      </c>
    </row>
    <row r="50" spans="1:11" ht="24" customHeight="1" x14ac:dyDescent="0.2">
      <c r="A50" s="225" t="s">
        <v>208</v>
      </c>
      <c r="B50" s="225"/>
      <c r="C50" s="225"/>
      <c r="D50" s="225"/>
      <c r="E50" s="225"/>
      <c r="F50" s="225"/>
      <c r="G50" s="14">
        <v>43</v>
      </c>
      <c r="H50" s="31">
        <v>0</v>
      </c>
      <c r="I50" s="31">
        <v>0</v>
      </c>
      <c r="J50" s="31">
        <v>0</v>
      </c>
      <c r="K50" s="31">
        <v>0</v>
      </c>
    </row>
    <row r="51" spans="1:11" x14ac:dyDescent="0.2">
      <c r="A51" s="225" t="s">
        <v>209</v>
      </c>
      <c r="B51" s="225"/>
      <c r="C51" s="225"/>
      <c r="D51" s="225"/>
      <c r="E51" s="225"/>
      <c r="F51" s="225"/>
      <c r="G51" s="14">
        <v>44</v>
      </c>
      <c r="H51" s="31">
        <v>4745741</v>
      </c>
      <c r="I51" s="31">
        <v>2455529</v>
      </c>
      <c r="J51" s="31">
        <v>2821446</v>
      </c>
      <c r="K51" s="31">
        <v>1284956</v>
      </c>
    </row>
    <row r="52" spans="1:11" x14ac:dyDescent="0.2">
      <c r="A52" s="225" t="s">
        <v>210</v>
      </c>
      <c r="B52" s="225"/>
      <c r="C52" s="225"/>
      <c r="D52" s="225"/>
      <c r="E52" s="225"/>
      <c r="F52" s="225"/>
      <c r="G52" s="14">
        <v>45</v>
      </c>
      <c r="H52" s="31">
        <v>0</v>
      </c>
      <c r="I52" s="31">
        <v>-273949</v>
      </c>
      <c r="J52" s="31">
        <v>646019</v>
      </c>
      <c r="K52" s="31">
        <v>-282198</v>
      </c>
    </row>
    <row r="53" spans="1:11" x14ac:dyDescent="0.2">
      <c r="A53" s="225" t="s">
        <v>211</v>
      </c>
      <c r="B53" s="225"/>
      <c r="C53" s="225"/>
      <c r="D53" s="225"/>
      <c r="E53" s="225"/>
      <c r="F53" s="225"/>
      <c r="G53" s="14">
        <v>46</v>
      </c>
      <c r="H53" s="31">
        <v>20809</v>
      </c>
      <c r="I53" s="31">
        <v>-152375</v>
      </c>
      <c r="J53" s="31">
        <v>0</v>
      </c>
      <c r="K53" s="31">
        <v>-41863</v>
      </c>
    </row>
    <row r="54" spans="1:11" x14ac:dyDescent="0.2">
      <c r="A54" s="225" t="s">
        <v>212</v>
      </c>
      <c r="B54" s="225"/>
      <c r="C54" s="225"/>
      <c r="D54" s="225"/>
      <c r="E54" s="225"/>
      <c r="F54" s="225"/>
      <c r="G54" s="14">
        <v>47</v>
      </c>
      <c r="H54" s="31">
        <v>0</v>
      </c>
      <c r="I54" s="31">
        <v>0</v>
      </c>
      <c r="J54" s="31">
        <v>0</v>
      </c>
      <c r="K54" s="31">
        <v>0</v>
      </c>
    </row>
    <row r="55" spans="1:11" x14ac:dyDescent="0.2">
      <c r="A55" s="225" t="s">
        <v>213</v>
      </c>
      <c r="B55" s="225"/>
      <c r="C55" s="225"/>
      <c r="D55" s="225"/>
      <c r="E55" s="225"/>
      <c r="F55" s="225"/>
      <c r="G55" s="14">
        <v>48</v>
      </c>
      <c r="H55" s="31">
        <v>0</v>
      </c>
      <c r="I55" s="31">
        <v>0</v>
      </c>
      <c r="J55" s="31">
        <v>0</v>
      </c>
      <c r="K55" s="31">
        <v>0</v>
      </c>
    </row>
    <row r="56" spans="1:11" ht="22.15" customHeight="1" x14ac:dyDescent="0.2">
      <c r="A56" s="226" t="s">
        <v>214</v>
      </c>
      <c r="B56" s="226"/>
      <c r="C56" s="226"/>
      <c r="D56" s="226"/>
      <c r="E56" s="226"/>
      <c r="F56" s="226"/>
      <c r="G56" s="14">
        <v>49</v>
      </c>
      <c r="H56" s="31">
        <v>0</v>
      </c>
      <c r="I56" s="31">
        <v>0</v>
      </c>
      <c r="J56" s="31">
        <v>0</v>
      </c>
      <c r="K56" s="31">
        <v>0</v>
      </c>
    </row>
    <row r="57" spans="1:11" x14ac:dyDescent="0.2">
      <c r="A57" s="226" t="s">
        <v>215</v>
      </c>
      <c r="B57" s="226"/>
      <c r="C57" s="226"/>
      <c r="D57" s="226"/>
      <c r="E57" s="226"/>
      <c r="F57" s="226"/>
      <c r="G57" s="14">
        <v>50</v>
      </c>
      <c r="H57" s="31">
        <v>0</v>
      </c>
      <c r="I57" s="31">
        <v>0</v>
      </c>
      <c r="J57" s="31">
        <v>0</v>
      </c>
      <c r="K57" s="31">
        <v>0</v>
      </c>
    </row>
    <row r="58" spans="1:11" ht="24.6" customHeight="1" x14ac:dyDescent="0.2">
      <c r="A58" s="226" t="s">
        <v>216</v>
      </c>
      <c r="B58" s="226"/>
      <c r="C58" s="226"/>
      <c r="D58" s="226"/>
      <c r="E58" s="226"/>
      <c r="F58" s="226"/>
      <c r="G58" s="14">
        <v>51</v>
      </c>
      <c r="H58" s="31">
        <v>0</v>
      </c>
      <c r="I58" s="31">
        <v>0</v>
      </c>
      <c r="J58" s="31">
        <v>0</v>
      </c>
      <c r="K58" s="31">
        <v>0</v>
      </c>
    </row>
    <row r="59" spans="1:11" x14ac:dyDescent="0.2">
      <c r="A59" s="226" t="s">
        <v>217</v>
      </c>
      <c r="B59" s="226"/>
      <c r="C59" s="226"/>
      <c r="D59" s="226"/>
      <c r="E59" s="226"/>
      <c r="F59" s="226"/>
      <c r="G59" s="14">
        <v>52</v>
      </c>
      <c r="H59" s="31">
        <v>0</v>
      </c>
      <c r="I59" s="31">
        <v>0</v>
      </c>
      <c r="J59" s="31">
        <v>0</v>
      </c>
      <c r="K59" s="31">
        <v>0</v>
      </c>
    </row>
    <row r="60" spans="1:11" x14ac:dyDescent="0.2">
      <c r="A60" s="223" t="s">
        <v>415</v>
      </c>
      <c r="B60" s="224"/>
      <c r="C60" s="224"/>
      <c r="D60" s="224"/>
      <c r="E60" s="224"/>
      <c r="F60" s="224"/>
      <c r="G60" s="15">
        <v>53</v>
      </c>
      <c r="H60" s="117">
        <f>H8+H37+H56+H57</f>
        <v>2239776318</v>
      </c>
      <c r="I60" s="117">
        <f t="shared" ref="I60:K60" si="0">I8+I37+I56+I57</f>
        <v>1149685299</v>
      </c>
      <c r="J60" s="117">
        <f t="shared" si="0"/>
        <v>2444142536</v>
      </c>
      <c r="K60" s="117">
        <f t="shared" si="0"/>
        <v>1266796606</v>
      </c>
    </row>
    <row r="61" spans="1:11" x14ac:dyDescent="0.2">
      <c r="A61" s="223" t="s">
        <v>416</v>
      </c>
      <c r="B61" s="224"/>
      <c r="C61" s="224"/>
      <c r="D61" s="224"/>
      <c r="E61" s="224"/>
      <c r="F61" s="224"/>
      <c r="G61" s="15">
        <v>54</v>
      </c>
      <c r="H61" s="117">
        <f>H14+H48+H58+H59</f>
        <v>1994211218</v>
      </c>
      <c r="I61" s="117">
        <f t="shared" ref="I61:K61" si="1">I14+I48+I58+I59</f>
        <v>1032822489</v>
      </c>
      <c r="J61" s="117">
        <f t="shared" si="1"/>
        <v>2194802811</v>
      </c>
      <c r="K61" s="117">
        <f t="shared" si="1"/>
        <v>1130210137</v>
      </c>
    </row>
    <row r="62" spans="1:11" x14ac:dyDescent="0.2">
      <c r="A62" s="223" t="s">
        <v>417</v>
      </c>
      <c r="B62" s="224"/>
      <c r="C62" s="224"/>
      <c r="D62" s="224"/>
      <c r="E62" s="224"/>
      <c r="F62" s="224"/>
      <c r="G62" s="15">
        <v>55</v>
      </c>
      <c r="H62" s="117">
        <f>H60-H61</f>
        <v>245565100</v>
      </c>
      <c r="I62" s="117">
        <f t="shared" ref="I62:K62" si="2">I60-I61</f>
        <v>116862810</v>
      </c>
      <c r="J62" s="117">
        <f t="shared" si="2"/>
        <v>249339725</v>
      </c>
      <c r="K62" s="117">
        <f t="shared" si="2"/>
        <v>136586469</v>
      </c>
    </row>
    <row r="63" spans="1:11" x14ac:dyDescent="0.2">
      <c r="A63" s="210" t="s">
        <v>419</v>
      </c>
      <c r="B63" s="210"/>
      <c r="C63" s="210"/>
      <c r="D63" s="210"/>
      <c r="E63" s="210"/>
      <c r="F63" s="210"/>
      <c r="G63" s="15">
        <v>56</v>
      </c>
      <c r="H63" s="117">
        <f>+IF((H60-H61)&gt;0,(H60-H61),0)</f>
        <v>245565100</v>
      </c>
      <c r="I63" s="117">
        <f t="shared" ref="I63:K63" si="3">+IF((I60-I61)&gt;0,(I60-I61),0)</f>
        <v>116862810</v>
      </c>
      <c r="J63" s="117">
        <f t="shared" si="3"/>
        <v>249339725</v>
      </c>
      <c r="K63" s="117">
        <f t="shared" si="3"/>
        <v>136586469</v>
      </c>
    </row>
    <row r="64" spans="1:11" x14ac:dyDescent="0.2">
      <c r="A64" s="210" t="s">
        <v>418</v>
      </c>
      <c r="B64" s="210"/>
      <c r="C64" s="210"/>
      <c r="D64" s="210"/>
      <c r="E64" s="210"/>
      <c r="F64" s="210"/>
      <c r="G64" s="15">
        <v>57</v>
      </c>
      <c r="H64" s="117">
        <f>+IF((H60-H61)&lt;0,(H60-H61),0)</f>
        <v>0</v>
      </c>
      <c r="I64" s="117">
        <f t="shared" ref="I64:K64" si="4">+IF((I60-I61)&lt;0,(I60-I61),0)</f>
        <v>0</v>
      </c>
      <c r="J64" s="117">
        <f t="shared" si="4"/>
        <v>0</v>
      </c>
      <c r="K64" s="117">
        <f t="shared" si="4"/>
        <v>0</v>
      </c>
    </row>
    <row r="65" spans="1:11" x14ac:dyDescent="0.2">
      <c r="A65" s="226" t="s">
        <v>218</v>
      </c>
      <c r="B65" s="226"/>
      <c r="C65" s="226"/>
      <c r="D65" s="226"/>
      <c r="E65" s="226"/>
      <c r="F65" s="226"/>
      <c r="G65" s="14">
        <v>58</v>
      </c>
      <c r="H65" s="31">
        <v>43467113</v>
      </c>
      <c r="I65" s="31">
        <v>22384392</v>
      </c>
      <c r="J65" s="31">
        <v>46362463</v>
      </c>
      <c r="K65" s="31">
        <v>25209799</v>
      </c>
    </row>
    <row r="66" spans="1:11" x14ac:dyDescent="0.2">
      <c r="A66" s="223" t="s">
        <v>420</v>
      </c>
      <c r="B66" s="224"/>
      <c r="C66" s="224"/>
      <c r="D66" s="224"/>
      <c r="E66" s="224"/>
      <c r="F66" s="224"/>
      <c r="G66" s="15">
        <v>59</v>
      </c>
      <c r="H66" s="117">
        <f>H62-H65</f>
        <v>202097987</v>
      </c>
      <c r="I66" s="117">
        <f t="shared" ref="I66:K66" si="5">I62-I65</f>
        <v>94478418</v>
      </c>
      <c r="J66" s="117">
        <f t="shared" si="5"/>
        <v>202977262</v>
      </c>
      <c r="K66" s="117">
        <f t="shared" si="5"/>
        <v>111376670</v>
      </c>
    </row>
    <row r="67" spans="1:11" x14ac:dyDescent="0.2">
      <c r="A67" s="210" t="s">
        <v>421</v>
      </c>
      <c r="B67" s="210"/>
      <c r="C67" s="210"/>
      <c r="D67" s="210"/>
      <c r="E67" s="210"/>
      <c r="F67" s="210"/>
      <c r="G67" s="15">
        <v>60</v>
      </c>
      <c r="H67" s="117">
        <f>+IF((H62-H65)&gt;0,(H62-H65),0)</f>
        <v>202097987</v>
      </c>
      <c r="I67" s="117">
        <f t="shared" ref="I67:K67" si="6">+IF((I62-I65)&gt;0,(I62-I65),0)</f>
        <v>94478418</v>
      </c>
      <c r="J67" s="117">
        <f t="shared" si="6"/>
        <v>202977262</v>
      </c>
      <c r="K67" s="117">
        <f t="shared" si="6"/>
        <v>111376670</v>
      </c>
    </row>
    <row r="68" spans="1:11" x14ac:dyDescent="0.2">
      <c r="A68" s="210" t="s">
        <v>422</v>
      </c>
      <c r="B68" s="210"/>
      <c r="C68" s="210"/>
      <c r="D68" s="210"/>
      <c r="E68" s="210"/>
      <c r="F68" s="210"/>
      <c r="G68" s="15">
        <v>61</v>
      </c>
      <c r="H68" s="117">
        <f>+IF((H62-H65)&lt;0,(H62-H65),0)</f>
        <v>0</v>
      </c>
      <c r="I68" s="117">
        <f t="shared" ref="I68:K68" si="7">+IF((I62-I65)&lt;0,(I62-I65),0)</f>
        <v>0</v>
      </c>
      <c r="J68" s="117">
        <f t="shared" si="7"/>
        <v>0</v>
      </c>
      <c r="K68" s="117">
        <f t="shared" si="7"/>
        <v>0</v>
      </c>
    </row>
    <row r="69" spans="1:11" x14ac:dyDescent="0.2">
      <c r="A69" s="205" t="s">
        <v>219</v>
      </c>
      <c r="B69" s="205"/>
      <c r="C69" s="205"/>
      <c r="D69" s="205"/>
      <c r="E69" s="205"/>
      <c r="F69" s="205"/>
      <c r="G69" s="220"/>
      <c r="H69" s="220"/>
      <c r="I69" s="220"/>
      <c r="J69" s="221"/>
      <c r="K69" s="221"/>
    </row>
    <row r="70" spans="1:11" ht="22.15" customHeight="1" x14ac:dyDescent="0.2">
      <c r="A70" s="223" t="s">
        <v>423</v>
      </c>
      <c r="B70" s="224"/>
      <c r="C70" s="224"/>
      <c r="D70" s="224"/>
      <c r="E70" s="224"/>
      <c r="F70" s="224"/>
      <c r="G70" s="15">
        <v>62</v>
      </c>
      <c r="H70" s="117">
        <f>H71-H72</f>
        <v>0</v>
      </c>
      <c r="I70" s="117">
        <f>I71-I72</f>
        <v>0</v>
      </c>
      <c r="J70" s="117">
        <f>J71-J72</f>
        <v>0</v>
      </c>
      <c r="K70" s="117">
        <f>K71-K72</f>
        <v>0</v>
      </c>
    </row>
    <row r="71" spans="1:11" x14ac:dyDescent="0.2">
      <c r="A71" s="225" t="s">
        <v>220</v>
      </c>
      <c r="B71" s="225"/>
      <c r="C71" s="225"/>
      <c r="D71" s="225"/>
      <c r="E71" s="225"/>
      <c r="F71" s="225"/>
      <c r="G71" s="14">
        <v>63</v>
      </c>
      <c r="H71" s="31">
        <v>0</v>
      </c>
      <c r="I71" s="31">
        <v>0</v>
      </c>
      <c r="J71" s="31">
        <v>0</v>
      </c>
      <c r="K71" s="31">
        <v>0</v>
      </c>
    </row>
    <row r="72" spans="1:11" x14ac:dyDescent="0.2">
      <c r="A72" s="225" t="s">
        <v>221</v>
      </c>
      <c r="B72" s="225"/>
      <c r="C72" s="225"/>
      <c r="D72" s="225"/>
      <c r="E72" s="225"/>
      <c r="F72" s="225"/>
      <c r="G72" s="14">
        <v>64</v>
      </c>
      <c r="H72" s="31">
        <v>0</v>
      </c>
      <c r="I72" s="31">
        <v>0</v>
      </c>
      <c r="J72" s="31">
        <v>0</v>
      </c>
      <c r="K72" s="31">
        <v>0</v>
      </c>
    </row>
    <row r="73" spans="1:11" x14ac:dyDescent="0.2">
      <c r="A73" s="226" t="s">
        <v>222</v>
      </c>
      <c r="B73" s="226"/>
      <c r="C73" s="226"/>
      <c r="D73" s="226"/>
      <c r="E73" s="226"/>
      <c r="F73" s="226"/>
      <c r="G73" s="14">
        <v>65</v>
      </c>
      <c r="H73" s="31">
        <v>0</v>
      </c>
      <c r="I73" s="31">
        <v>0</v>
      </c>
      <c r="J73" s="31">
        <v>0</v>
      </c>
      <c r="K73" s="31">
        <v>0</v>
      </c>
    </row>
    <row r="74" spans="1:11" x14ac:dyDescent="0.2">
      <c r="A74" s="210" t="s">
        <v>424</v>
      </c>
      <c r="B74" s="210"/>
      <c r="C74" s="210"/>
      <c r="D74" s="210"/>
      <c r="E74" s="210"/>
      <c r="F74" s="210"/>
      <c r="G74" s="15">
        <v>66</v>
      </c>
      <c r="H74" s="118">
        <v>0</v>
      </c>
      <c r="I74" s="118">
        <v>0</v>
      </c>
      <c r="J74" s="118">
        <v>0</v>
      </c>
      <c r="K74" s="118">
        <v>0</v>
      </c>
    </row>
    <row r="75" spans="1:11" x14ac:dyDescent="0.2">
      <c r="A75" s="210" t="s">
        <v>425</v>
      </c>
      <c r="B75" s="210"/>
      <c r="C75" s="210"/>
      <c r="D75" s="210"/>
      <c r="E75" s="210"/>
      <c r="F75" s="210"/>
      <c r="G75" s="15">
        <v>67</v>
      </c>
      <c r="H75" s="118">
        <v>0</v>
      </c>
      <c r="I75" s="118">
        <v>0</v>
      </c>
      <c r="J75" s="118">
        <v>0</v>
      </c>
      <c r="K75" s="118">
        <v>0</v>
      </c>
    </row>
    <row r="76" spans="1:11" x14ac:dyDescent="0.2">
      <c r="A76" s="205" t="s">
        <v>223</v>
      </c>
      <c r="B76" s="205"/>
      <c r="C76" s="205"/>
      <c r="D76" s="205"/>
      <c r="E76" s="205"/>
      <c r="F76" s="205"/>
      <c r="G76" s="220"/>
      <c r="H76" s="220"/>
      <c r="I76" s="220"/>
      <c r="J76" s="221"/>
      <c r="K76" s="221"/>
    </row>
    <row r="77" spans="1:11" x14ac:dyDescent="0.2">
      <c r="A77" s="223" t="s">
        <v>426</v>
      </c>
      <c r="B77" s="224"/>
      <c r="C77" s="224"/>
      <c r="D77" s="224"/>
      <c r="E77" s="224"/>
      <c r="F77" s="224"/>
      <c r="G77" s="15">
        <v>68</v>
      </c>
      <c r="H77" s="118">
        <v>0</v>
      </c>
      <c r="I77" s="118">
        <v>0</v>
      </c>
      <c r="J77" s="118">
        <v>0</v>
      </c>
      <c r="K77" s="118">
        <v>0</v>
      </c>
    </row>
    <row r="78" spans="1:11" x14ac:dyDescent="0.2">
      <c r="A78" s="225" t="s">
        <v>427</v>
      </c>
      <c r="B78" s="225"/>
      <c r="C78" s="225"/>
      <c r="D78" s="225"/>
      <c r="E78" s="225"/>
      <c r="F78" s="225"/>
      <c r="G78" s="112">
        <v>69</v>
      </c>
      <c r="H78" s="35">
        <v>0</v>
      </c>
      <c r="I78" s="35">
        <v>0</v>
      </c>
      <c r="J78" s="35">
        <v>0</v>
      </c>
      <c r="K78" s="35">
        <v>0</v>
      </c>
    </row>
    <row r="79" spans="1:11" x14ac:dyDescent="0.2">
      <c r="A79" s="225" t="s">
        <v>428</v>
      </c>
      <c r="B79" s="225"/>
      <c r="C79" s="225"/>
      <c r="D79" s="225"/>
      <c r="E79" s="225"/>
      <c r="F79" s="225"/>
      <c r="G79" s="112">
        <v>70</v>
      </c>
      <c r="H79" s="35">
        <v>0</v>
      </c>
      <c r="I79" s="35">
        <v>0</v>
      </c>
      <c r="J79" s="35">
        <v>0</v>
      </c>
      <c r="K79" s="35">
        <v>0</v>
      </c>
    </row>
    <row r="80" spans="1:11" x14ac:dyDescent="0.2">
      <c r="A80" s="223" t="s">
        <v>429</v>
      </c>
      <c r="B80" s="224"/>
      <c r="C80" s="224"/>
      <c r="D80" s="224"/>
      <c r="E80" s="224"/>
      <c r="F80" s="224"/>
      <c r="G80" s="15">
        <v>71</v>
      </c>
      <c r="H80" s="118">
        <v>0</v>
      </c>
      <c r="I80" s="118">
        <v>0</v>
      </c>
      <c r="J80" s="118">
        <v>0</v>
      </c>
      <c r="K80" s="118">
        <v>0</v>
      </c>
    </row>
    <row r="81" spans="1:11" x14ac:dyDescent="0.2">
      <c r="A81" s="223" t="s">
        <v>430</v>
      </c>
      <c r="B81" s="224"/>
      <c r="C81" s="224"/>
      <c r="D81" s="224"/>
      <c r="E81" s="224"/>
      <c r="F81" s="224"/>
      <c r="G81" s="15">
        <v>72</v>
      </c>
      <c r="H81" s="118">
        <v>0</v>
      </c>
      <c r="I81" s="118">
        <v>0</v>
      </c>
      <c r="J81" s="118">
        <v>0</v>
      </c>
      <c r="K81" s="118">
        <v>0</v>
      </c>
    </row>
    <row r="82" spans="1:11" x14ac:dyDescent="0.2">
      <c r="A82" s="210" t="s">
        <v>431</v>
      </c>
      <c r="B82" s="210"/>
      <c r="C82" s="210"/>
      <c r="D82" s="210"/>
      <c r="E82" s="210"/>
      <c r="F82" s="210"/>
      <c r="G82" s="15">
        <v>73</v>
      </c>
      <c r="H82" s="118">
        <v>0</v>
      </c>
      <c r="I82" s="118">
        <v>0</v>
      </c>
      <c r="J82" s="118">
        <v>0</v>
      </c>
      <c r="K82" s="118">
        <v>0</v>
      </c>
    </row>
    <row r="83" spans="1:11" x14ac:dyDescent="0.2">
      <c r="A83" s="210" t="s">
        <v>432</v>
      </c>
      <c r="B83" s="210"/>
      <c r="C83" s="210"/>
      <c r="D83" s="210"/>
      <c r="E83" s="210"/>
      <c r="F83" s="210"/>
      <c r="G83" s="15">
        <v>74</v>
      </c>
      <c r="H83" s="118">
        <v>0</v>
      </c>
      <c r="I83" s="118">
        <v>0</v>
      </c>
      <c r="J83" s="118">
        <v>0</v>
      </c>
      <c r="K83" s="118">
        <v>0</v>
      </c>
    </row>
    <row r="84" spans="1:11" x14ac:dyDescent="0.2">
      <c r="A84" s="205" t="s">
        <v>224</v>
      </c>
      <c r="B84" s="205"/>
      <c r="C84" s="205"/>
      <c r="D84" s="205"/>
      <c r="E84" s="205"/>
      <c r="F84" s="205"/>
      <c r="G84" s="220"/>
      <c r="H84" s="220"/>
      <c r="I84" s="220"/>
      <c r="J84" s="221"/>
      <c r="K84" s="221"/>
    </row>
    <row r="85" spans="1:11" x14ac:dyDescent="0.2">
      <c r="A85" s="207" t="s">
        <v>433</v>
      </c>
      <c r="B85" s="208"/>
      <c r="C85" s="208"/>
      <c r="D85" s="208"/>
      <c r="E85" s="208"/>
      <c r="F85" s="208"/>
      <c r="G85" s="15">
        <v>75</v>
      </c>
      <c r="H85" s="119">
        <f>H86+H87</f>
        <v>202097987</v>
      </c>
      <c r="I85" s="119">
        <f>I86+I87</f>
        <v>94478418</v>
      </c>
      <c r="J85" s="119">
        <f>J86+J87</f>
        <v>202977262</v>
      </c>
      <c r="K85" s="119">
        <f>K86+K87</f>
        <v>111376670</v>
      </c>
    </row>
    <row r="86" spans="1:11" x14ac:dyDescent="0.2">
      <c r="A86" s="209" t="s">
        <v>225</v>
      </c>
      <c r="B86" s="209"/>
      <c r="C86" s="209"/>
      <c r="D86" s="209"/>
      <c r="E86" s="209"/>
      <c r="F86" s="209"/>
      <c r="G86" s="14">
        <v>76</v>
      </c>
      <c r="H86" s="36">
        <v>197577637</v>
      </c>
      <c r="I86" s="36">
        <v>92375200</v>
      </c>
      <c r="J86" s="36">
        <v>198244190</v>
      </c>
      <c r="K86" s="36">
        <v>109420734</v>
      </c>
    </row>
    <row r="87" spans="1:11" x14ac:dyDescent="0.2">
      <c r="A87" s="209" t="s">
        <v>226</v>
      </c>
      <c r="B87" s="209"/>
      <c r="C87" s="209"/>
      <c r="D87" s="209"/>
      <c r="E87" s="209"/>
      <c r="F87" s="209"/>
      <c r="G87" s="14">
        <v>77</v>
      </c>
      <c r="H87" s="36">
        <v>4520350</v>
      </c>
      <c r="I87" s="36">
        <v>2103218</v>
      </c>
      <c r="J87" s="36">
        <v>4733072</v>
      </c>
      <c r="K87" s="36">
        <v>1955936</v>
      </c>
    </row>
    <row r="88" spans="1:11" x14ac:dyDescent="0.2">
      <c r="A88" s="230" t="s">
        <v>227</v>
      </c>
      <c r="B88" s="230"/>
      <c r="C88" s="230"/>
      <c r="D88" s="230"/>
      <c r="E88" s="230"/>
      <c r="F88" s="230"/>
      <c r="G88" s="231"/>
      <c r="H88" s="231"/>
      <c r="I88" s="231"/>
      <c r="J88" s="221"/>
      <c r="K88" s="221"/>
    </row>
    <row r="89" spans="1:11" x14ac:dyDescent="0.2">
      <c r="A89" s="203" t="s">
        <v>228</v>
      </c>
      <c r="B89" s="203"/>
      <c r="C89" s="203"/>
      <c r="D89" s="203"/>
      <c r="E89" s="203"/>
      <c r="F89" s="203"/>
      <c r="G89" s="14">
        <v>78</v>
      </c>
      <c r="H89" s="36">
        <v>202097987</v>
      </c>
      <c r="I89" s="36">
        <v>94478418</v>
      </c>
      <c r="J89" s="36">
        <v>202977262</v>
      </c>
      <c r="K89" s="36">
        <v>111376670</v>
      </c>
    </row>
    <row r="90" spans="1:11" ht="24" customHeight="1" x14ac:dyDescent="0.2">
      <c r="A90" s="188" t="s">
        <v>434</v>
      </c>
      <c r="B90" s="188"/>
      <c r="C90" s="188"/>
      <c r="D90" s="188"/>
      <c r="E90" s="188"/>
      <c r="F90" s="188"/>
      <c r="G90" s="15">
        <v>79</v>
      </c>
      <c r="H90" s="119">
        <f>H91+H98</f>
        <v>-3751361</v>
      </c>
      <c r="I90" s="119">
        <f t="shared" ref="I90:K90" si="8">I91+I98</f>
        <v>-8027981</v>
      </c>
      <c r="J90" s="119">
        <f t="shared" si="8"/>
        <v>-76591</v>
      </c>
      <c r="K90" s="119">
        <f t="shared" si="8"/>
        <v>-9351795</v>
      </c>
    </row>
    <row r="91" spans="1:11" ht="24" customHeight="1" x14ac:dyDescent="0.2">
      <c r="A91" s="188" t="s">
        <v>435</v>
      </c>
      <c r="B91" s="188"/>
      <c r="C91" s="188"/>
      <c r="D91" s="188"/>
      <c r="E91" s="188"/>
      <c r="F91" s="188"/>
      <c r="G91" s="15">
        <v>80</v>
      </c>
      <c r="H91" s="119">
        <f>SUM(H92:H96)</f>
        <v>0</v>
      </c>
      <c r="I91" s="119">
        <f>SUM(I92:I96)</f>
        <v>0</v>
      </c>
      <c r="J91" s="119">
        <f>SUM(J92:J96)</f>
        <v>0</v>
      </c>
      <c r="K91" s="119">
        <f>SUM(K92:K96)</f>
        <v>0</v>
      </c>
    </row>
    <row r="92" spans="1:11" ht="24.75" customHeight="1" x14ac:dyDescent="0.2">
      <c r="A92" s="232" t="s">
        <v>436</v>
      </c>
      <c r="B92" s="233"/>
      <c r="C92" s="233"/>
      <c r="D92" s="233"/>
      <c r="E92" s="233"/>
      <c r="F92" s="234"/>
      <c r="G92" s="14">
        <v>81</v>
      </c>
      <c r="H92" s="36">
        <v>0</v>
      </c>
      <c r="I92" s="36">
        <v>0</v>
      </c>
      <c r="J92" s="36">
        <v>0</v>
      </c>
      <c r="K92" s="36">
        <v>0</v>
      </c>
    </row>
    <row r="93" spans="1:11" ht="22.15" customHeight="1" x14ac:dyDescent="0.2">
      <c r="A93" s="225" t="s">
        <v>437</v>
      </c>
      <c r="B93" s="225"/>
      <c r="C93" s="225"/>
      <c r="D93" s="225"/>
      <c r="E93" s="225"/>
      <c r="F93" s="225"/>
      <c r="G93" s="14">
        <v>82</v>
      </c>
      <c r="H93" s="36">
        <v>0</v>
      </c>
      <c r="I93" s="36">
        <v>0</v>
      </c>
      <c r="J93" s="36">
        <v>0</v>
      </c>
      <c r="K93" s="36">
        <v>0</v>
      </c>
    </row>
    <row r="94" spans="1:11" ht="22.15" customHeight="1" x14ac:dyDescent="0.2">
      <c r="A94" s="225" t="s">
        <v>438</v>
      </c>
      <c r="B94" s="225"/>
      <c r="C94" s="225"/>
      <c r="D94" s="225"/>
      <c r="E94" s="225"/>
      <c r="F94" s="225"/>
      <c r="G94" s="14">
        <v>83</v>
      </c>
      <c r="H94" s="36">
        <v>0</v>
      </c>
      <c r="I94" s="36">
        <v>0</v>
      </c>
      <c r="J94" s="36">
        <v>0</v>
      </c>
      <c r="K94" s="36">
        <v>0</v>
      </c>
    </row>
    <row r="95" spans="1:11" ht="22.15" customHeight="1" x14ac:dyDescent="0.2">
      <c r="A95" s="225" t="s">
        <v>439</v>
      </c>
      <c r="B95" s="225"/>
      <c r="C95" s="225"/>
      <c r="D95" s="225"/>
      <c r="E95" s="225"/>
      <c r="F95" s="225"/>
      <c r="G95" s="14">
        <v>84</v>
      </c>
      <c r="H95" s="36">
        <v>0</v>
      </c>
      <c r="I95" s="36">
        <v>0</v>
      </c>
      <c r="J95" s="36">
        <v>0</v>
      </c>
      <c r="K95" s="36">
        <v>0</v>
      </c>
    </row>
    <row r="96" spans="1:11" ht="22.15" customHeight="1" x14ac:dyDescent="0.2">
      <c r="A96" s="225" t="s">
        <v>440</v>
      </c>
      <c r="B96" s="225"/>
      <c r="C96" s="225"/>
      <c r="D96" s="225"/>
      <c r="E96" s="225"/>
      <c r="F96" s="225"/>
      <c r="G96" s="14">
        <v>85</v>
      </c>
      <c r="H96" s="36">
        <v>0</v>
      </c>
      <c r="I96" s="36">
        <v>0</v>
      </c>
      <c r="J96" s="36">
        <v>0</v>
      </c>
      <c r="K96" s="36">
        <v>0</v>
      </c>
    </row>
    <row r="97" spans="1:11" ht="22.15" customHeight="1" x14ac:dyDescent="0.2">
      <c r="A97" s="225" t="s">
        <v>441</v>
      </c>
      <c r="B97" s="225"/>
      <c r="C97" s="225"/>
      <c r="D97" s="225"/>
      <c r="E97" s="225"/>
      <c r="F97" s="225"/>
      <c r="G97" s="14">
        <v>86</v>
      </c>
      <c r="H97" s="36">
        <v>0</v>
      </c>
      <c r="I97" s="36">
        <v>0</v>
      </c>
      <c r="J97" s="36">
        <v>0</v>
      </c>
      <c r="K97" s="36">
        <v>0</v>
      </c>
    </row>
    <row r="98" spans="1:11" ht="22.15" customHeight="1" x14ac:dyDescent="0.2">
      <c r="A98" s="210" t="s">
        <v>442</v>
      </c>
      <c r="B98" s="210"/>
      <c r="C98" s="210"/>
      <c r="D98" s="210"/>
      <c r="E98" s="210"/>
      <c r="F98" s="210"/>
      <c r="G98" s="15">
        <v>87</v>
      </c>
      <c r="H98" s="120">
        <f>SUM(H99:H106)</f>
        <v>-3751361</v>
      </c>
      <c r="I98" s="120">
        <f>SUM(I99:I106)</f>
        <v>-8027981</v>
      </c>
      <c r="J98" s="120">
        <f t="shared" ref="J98:K98" si="9">SUM(J99:J106)</f>
        <v>-76591</v>
      </c>
      <c r="K98" s="120">
        <f t="shared" si="9"/>
        <v>-9351795</v>
      </c>
    </row>
    <row r="99" spans="1:11" ht="14.25" customHeight="1" x14ac:dyDescent="0.2">
      <c r="A99" s="225" t="s">
        <v>443</v>
      </c>
      <c r="B99" s="225"/>
      <c r="C99" s="225"/>
      <c r="D99" s="225"/>
      <c r="E99" s="225"/>
      <c r="F99" s="225"/>
      <c r="G99" s="14">
        <v>88</v>
      </c>
      <c r="H99" s="36">
        <v>-3751361</v>
      </c>
      <c r="I99" s="36">
        <v>-8027981</v>
      </c>
      <c r="J99" s="36">
        <v>-76591</v>
      </c>
      <c r="K99" s="36">
        <v>-9351795</v>
      </c>
    </row>
    <row r="100" spans="1:11" ht="24" customHeight="1" x14ac:dyDescent="0.2">
      <c r="A100" s="225" t="s">
        <v>444</v>
      </c>
      <c r="B100" s="225"/>
      <c r="C100" s="225"/>
      <c r="D100" s="225"/>
      <c r="E100" s="225"/>
      <c r="F100" s="225"/>
      <c r="G100" s="14">
        <v>89</v>
      </c>
      <c r="H100" s="36">
        <v>0</v>
      </c>
      <c r="I100" s="36">
        <v>0</v>
      </c>
      <c r="J100" s="36">
        <v>0</v>
      </c>
      <c r="K100" s="36">
        <v>0</v>
      </c>
    </row>
    <row r="101" spans="1:11" x14ac:dyDescent="0.2">
      <c r="A101" s="225" t="s">
        <v>445</v>
      </c>
      <c r="B101" s="225"/>
      <c r="C101" s="225"/>
      <c r="D101" s="225"/>
      <c r="E101" s="225"/>
      <c r="F101" s="225"/>
      <c r="G101" s="14">
        <v>90</v>
      </c>
      <c r="H101" s="36">
        <v>0</v>
      </c>
      <c r="I101" s="36">
        <v>0</v>
      </c>
      <c r="J101" s="36">
        <v>0</v>
      </c>
      <c r="K101" s="36">
        <v>0</v>
      </c>
    </row>
    <row r="102" spans="1:11" ht="27.75" customHeight="1" x14ac:dyDescent="0.2">
      <c r="A102" s="186" t="s">
        <v>446</v>
      </c>
      <c r="B102" s="186"/>
      <c r="C102" s="186"/>
      <c r="D102" s="186"/>
      <c r="E102" s="186"/>
      <c r="F102" s="186"/>
      <c r="G102" s="14">
        <v>91</v>
      </c>
      <c r="H102" s="36">
        <v>0</v>
      </c>
      <c r="I102" s="36">
        <v>0</v>
      </c>
      <c r="J102" s="36">
        <v>0</v>
      </c>
      <c r="K102" s="36">
        <v>0</v>
      </c>
    </row>
    <row r="103" spans="1:11" ht="27.75" customHeight="1" x14ac:dyDescent="0.2">
      <c r="A103" s="186" t="s">
        <v>447</v>
      </c>
      <c r="B103" s="186"/>
      <c r="C103" s="186"/>
      <c r="D103" s="186"/>
      <c r="E103" s="186"/>
      <c r="F103" s="186"/>
      <c r="G103" s="14">
        <v>92</v>
      </c>
      <c r="H103" s="36">
        <v>0</v>
      </c>
      <c r="I103" s="36">
        <v>0</v>
      </c>
      <c r="J103" s="36">
        <v>0</v>
      </c>
      <c r="K103" s="36">
        <v>0</v>
      </c>
    </row>
    <row r="104" spans="1:11" ht="14.25" customHeight="1" x14ac:dyDescent="0.2">
      <c r="A104" s="186" t="s">
        <v>448</v>
      </c>
      <c r="B104" s="186"/>
      <c r="C104" s="186"/>
      <c r="D104" s="186"/>
      <c r="E104" s="186"/>
      <c r="F104" s="186"/>
      <c r="G104" s="14">
        <v>93</v>
      </c>
      <c r="H104" s="36">
        <v>0</v>
      </c>
      <c r="I104" s="36">
        <v>0</v>
      </c>
      <c r="J104" s="36">
        <v>0</v>
      </c>
      <c r="K104" s="36">
        <v>0</v>
      </c>
    </row>
    <row r="105" spans="1:11" ht="15.75" customHeight="1" x14ac:dyDescent="0.2">
      <c r="A105" s="186" t="s">
        <v>449</v>
      </c>
      <c r="B105" s="186"/>
      <c r="C105" s="186"/>
      <c r="D105" s="186"/>
      <c r="E105" s="186"/>
      <c r="F105" s="186"/>
      <c r="G105" s="14">
        <v>94</v>
      </c>
      <c r="H105" s="36">
        <v>0</v>
      </c>
      <c r="I105" s="36">
        <v>0</v>
      </c>
      <c r="J105" s="36">
        <v>0</v>
      </c>
      <c r="K105" s="36">
        <v>0</v>
      </c>
    </row>
    <row r="106" spans="1:11" ht="17.25" customHeight="1" x14ac:dyDescent="0.2">
      <c r="A106" s="186" t="s">
        <v>450</v>
      </c>
      <c r="B106" s="186"/>
      <c r="C106" s="186"/>
      <c r="D106" s="186"/>
      <c r="E106" s="186"/>
      <c r="F106" s="186"/>
      <c r="G106" s="14">
        <v>95</v>
      </c>
      <c r="H106" s="36">
        <v>0</v>
      </c>
      <c r="I106" s="36">
        <v>0</v>
      </c>
      <c r="J106" s="36">
        <v>0</v>
      </c>
      <c r="K106" s="36">
        <v>0</v>
      </c>
    </row>
    <row r="107" spans="1:11" ht="27.75" customHeight="1" x14ac:dyDescent="0.2">
      <c r="A107" s="186" t="s">
        <v>451</v>
      </c>
      <c r="B107" s="186"/>
      <c r="C107" s="186"/>
      <c r="D107" s="186"/>
      <c r="E107" s="186"/>
      <c r="F107" s="186"/>
      <c r="G107" s="14">
        <v>96</v>
      </c>
      <c r="H107" s="36">
        <v>0</v>
      </c>
      <c r="I107" s="36">
        <v>0</v>
      </c>
      <c r="J107" s="36">
        <v>0</v>
      </c>
      <c r="K107" s="36">
        <v>0</v>
      </c>
    </row>
    <row r="108" spans="1:11" ht="22.9" customHeight="1" x14ac:dyDescent="0.2">
      <c r="A108" s="188" t="s">
        <v>452</v>
      </c>
      <c r="B108" s="188"/>
      <c r="C108" s="188"/>
      <c r="D108" s="188"/>
      <c r="E108" s="188"/>
      <c r="F108" s="188"/>
      <c r="G108" s="15">
        <v>97</v>
      </c>
      <c r="H108" s="119">
        <f>H91+H98-H107-H97</f>
        <v>-3751361</v>
      </c>
      <c r="I108" s="119">
        <f>I91+I98-I107-I97</f>
        <v>-8027981</v>
      </c>
      <c r="J108" s="119">
        <f t="shared" ref="J108:K108" si="10">J91+J98-J107-J97</f>
        <v>-76591</v>
      </c>
      <c r="K108" s="119">
        <f t="shared" si="10"/>
        <v>-9351795</v>
      </c>
    </row>
    <row r="109" spans="1:11" ht="22.9" customHeight="1" x14ac:dyDescent="0.2">
      <c r="A109" s="188" t="s">
        <v>453</v>
      </c>
      <c r="B109" s="188"/>
      <c r="C109" s="188"/>
      <c r="D109" s="188"/>
      <c r="E109" s="188"/>
      <c r="F109" s="188"/>
      <c r="G109" s="15">
        <v>98</v>
      </c>
      <c r="H109" s="119">
        <f>H89+H108</f>
        <v>198346626</v>
      </c>
      <c r="I109" s="119">
        <f>I89+I108</f>
        <v>86450437</v>
      </c>
      <c r="J109" s="119">
        <f t="shared" ref="J109:K109" si="11">J89+J108</f>
        <v>202900671</v>
      </c>
      <c r="K109" s="119">
        <f t="shared" si="11"/>
        <v>102024875</v>
      </c>
    </row>
    <row r="110" spans="1:11" x14ac:dyDescent="0.2">
      <c r="A110" s="205" t="s">
        <v>229</v>
      </c>
      <c r="B110" s="205"/>
      <c r="C110" s="205"/>
      <c r="D110" s="205"/>
      <c r="E110" s="205"/>
      <c r="F110" s="205"/>
      <c r="G110" s="220"/>
      <c r="H110" s="220"/>
      <c r="I110" s="220"/>
      <c r="J110" s="221"/>
      <c r="K110" s="221"/>
    </row>
    <row r="111" spans="1:11" ht="27" customHeight="1" x14ac:dyDescent="0.2">
      <c r="A111" s="207" t="s">
        <v>454</v>
      </c>
      <c r="B111" s="208"/>
      <c r="C111" s="208"/>
      <c r="D111" s="208"/>
      <c r="E111" s="208"/>
      <c r="F111" s="208"/>
      <c r="G111" s="15">
        <v>99</v>
      </c>
      <c r="H111" s="119">
        <f>H112+H113</f>
        <v>198346626</v>
      </c>
      <c r="I111" s="119">
        <f>I112+I113</f>
        <v>86450437</v>
      </c>
      <c r="J111" s="119">
        <f>J112+J113</f>
        <v>202900671</v>
      </c>
      <c r="K111" s="119">
        <f>K112+K113</f>
        <v>102024875</v>
      </c>
    </row>
    <row r="112" spans="1:11" x14ac:dyDescent="0.2">
      <c r="A112" s="209" t="s">
        <v>230</v>
      </c>
      <c r="B112" s="209"/>
      <c r="C112" s="209"/>
      <c r="D112" s="209"/>
      <c r="E112" s="209"/>
      <c r="F112" s="209"/>
      <c r="G112" s="14">
        <v>100</v>
      </c>
      <c r="H112" s="36">
        <v>194153255</v>
      </c>
      <c r="I112" s="36">
        <v>84881214</v>
      </c>
      <c r="J112" s="36">
        <v>198090127</v>
      </c>
      <c r="K112" s="36">
        <v>100456586</v>
      </c>
    </row>
    <row r="113" spans="1:11" x14ac:dyDescent="0.2">
      <c r="A113" s="209" t="s">
        <v>231</v>
      </c>
      <c r="B113" s="209"/>
      <c r="C113" s="209"/>
      <c r="D113" s="209"/>
      <c r="E113" s="209"/>
      <c r="F113" s="209"/>
      <c r="G113" s="14">
        <v>101</v>
      </c>
      <c r="H113" s="36">
        <v>4193371</v>
      </c>
      <c r="I113" s="36">
        <v>1569223</v>
      </c>
      <c r="J113" s="36">
        <v>4810544</v>
      </c>
      <c r="K113" s="36">
        <v>1568289</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G5" sqref="G5"/>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8" t="s">
        <v>232</v>
      </c>
      <c r="B1" s="235"/>
      <c r="C1" s="235"/>
      <c r="D1" s="235"/>
      <c r="E1" s="235"/>
      <c r="F1" s="235"/>
      <c r="G1" s="235"/>
      <c r="H1" s="235"/>
      <c r="I1" s="235"/>
    </row>
    <row r="2" spans="1:9" x14ac:dyDescent="0.2">
      <c r="A2" s="227" t="s">
        <v>539</v>
      </c>
      <c r="B2" s="192"/>
      <c r="C2" s="192"/>
      <c r="D2" s="192"/>
      <c r="E2" s="192"/>
      <c r="F2" s="192"/>
      <c r="G2" s="192"/>
      <c r="H2" s="192"/>
      <c r="I2" s="192"/>
    </row>
    <row r="3" spans="1:9" x14ac:dyDescent="0.2">
      <c r="A3" s="243" t="s">
        <v>233</v>
      </c>
      <c r="B3" s="244"/>
      <c r="C3" s="244"/>
      <c r="D3" s="244"/>
      <c r="E3" s="244"/>
      <c r="F3" s="244"/>
      <c r="G3" s="244"/>
      <c r="H3" s="244"/>
      <c r="I3" s="244"/>
    </row>
    <row r="4" spans="1:9" x14ac:dyDescent="0.2">
      <c r="A4" s="239" t="s">
        <v>535</v>
      </c>
      <c r="B4" s="196"/>
      <c r="C4" s="196"/>
      <c r="D4" s="196"/>
      <c r="E4" s="196"/>
      <c r="F4" s="196"/>
      <c r="G4" s="196"/>
      <c r="H4" s="196"/>
      <c r="I4" s="197"/>
    </row>
    <row r="5" spans="1:9" ht="24" thickBot="1" x14ac:dyDescent="0.25">
      <c r="A5" s="251" t="s">
        <v>234</v>
      </c>
      <c r="B5" s="252"/>
      <c r="C5" s="252"/>
      <c r="D5" s="252"/>
      <c r="E5" s="252"/>
      <c r="F5" s="253"/>
      <c r="G5" s="20" t="s">
        <v>235</v>
      </c>
      <c r="H5" s="37" t="s">
        <v>236</v>
      </c>
      <c r="I5" s="37" t="s">
        <v>237</v>
      </c>
    </row>
    <row r="6" spans="1:9" x14ac:dyDescent="0.2">
      <c r="A6" s="254">
        <v>1</v>
      </c>
      <c r="B6" s="255"/>
      <c r="C6" s="255"/>
      <c r="D6" s="255"/>
      <c r="E6" s="255"/>
      <c r="F6" s="256"/>
      <c r="G6" s="21">
        <v>2</v>
      </c>
      <c r="H6" s="38" t="s">
        <v>238</v>
      </c>
      <c r="I6" s="38" t="s">
        <v>239</v>
      </c>
    </row>
    <row r="7" spans="1:9" x14ac:dyDescent="0.2">
      <c r="A7" s="257" t="s">
        <v>240</v>
      </c>
      <c r="B7" s="258"/>
      <c r="C7" s="258"/>
      <c r="D7" s="258"/>
      <c r="E7" s="258"/>
      <c r="F7" s="258"/>
      <c r="G7" s="258"/>
      <c r="H7" s="258"/>
      <c r="I7" s="259"/>
    </row>
    <row r="8" spans="1:9" ht="12.75" customHeight="1" x14ac:dyDescent="0.2">
      <c r="A8" s="260" t="s">
        <v>241</v>
      </c>
      <c r="B8" s="261"/>
      <c r="C8" s="261"/>
      <c r="D8" s="261"/>
      <c r="E8" s="261"/>
      <c r="F8" s="262"/>
      <c r="G8" s="22">
        <v>1</v>
      </c>
      <c r="H8" s="39">
        <v>245565100</v>
      </c>
      <c r="I8" s="39">
        <v>249339725</v>
      </c>
    </row>
    <row r="9" spans="1:9" ht="12.75" customHeight="1" x14ac:dyDescent="0.2">
      <c r="A9" s="248" t="s">
        <v>242</v>
      </c>
      <c r="B9" s="249"/>
      <c r="C9" s="249"/>
      <c r="D9" s="249"/>
      <c r="E9" s="249"/>
      <c r="F9" s="250"/>
      <c r="G9" s="23">
        <v>2</v>
      </c>
      <c r="H9" s="40">
        <f>H10+H11+H12+H13+H14+H15+H16+H17</f>
        <v>112955455</v>
      </c>
      <c r="I9" s="40">
        <f>I10+I11+I12+I13+I14+I15+I16+I17</f>
        <v>97919769</v>
      </c>
    </row>
    <row r="10" spans="1:9" ht="12.75" customHeight="1" x14ac:dyDescent="0.2">
      <c r="A10" s="240" t="s">
        <v>243</v>
      </c>
      <c r="B10" s="241"/>
      <c r="C10" s="241"/>
      <c r="D10" s="241"/>
      <c r="E10" s="241"/>
      <c r="F10" s="242"/>
      <c r="G10" s="24">
        <v>3</v>
      </c>
      <c r="H10" s="41">
        <v>107839232</v>
      </c>
      <c r="I10" s="41">
        <v>112721779</v>
      </c>
    </row>
    <row r="11" spans="1:9" ht="22.15" customHeight="1" x14ac:dyDescent="0.2">
      <c r="A11" s="240" t="s">
        <v>244</v>
      </c>
      <c r="B11" s="241"/>
      <c r="C11" s="241"/>
      <c r="D11" s="241"/>
      <c r="E11" s="241"/>
      <c r="F11" s="242"/>
      <c r="G11" s="24">
        <v>4</v>
      </c>
      <c r="H11" s="41">
        <v>-3062202</v>
      </c>
      <c r="I11" s="41">
        <v>-7678117</v>
      </c>
    </row>
    <row r="12" spans="1:9" ht="23.45" customHeight="1" x14ac:dyDescent="0.2">
      <c r="A12" s="240" t="s">
        <v>245</v>
      </c>
      <c r="B12" s="241"/>
      <c r="C12" s="241"/>
      <c r="D12" s="241"/>
      <c r="E12" s="241"/>
      <c r="F12" s="242"/>
      <c r="G12" s="24">
        <v>5</v>
      </c>
      <c r="H12" s="41">
        <v>5327447</v>
      </c>
      <c r="I12" s="41">
        <v>9197214</v>
      </c>
    </row>
    <row r="13" spans="1:9" ht="12.75" customHeight="1" x14ac:dyDescent="0.2">
      <c r="A13" s="240" t="s">
        <v>246</v>
      </c>
      <c r="B13" s="241"/>
      <c r="C13" s="241"/>
      <c r="D13" s="241"/>
      <c r="E13" s="241"/>
      <c r="F13" s="242"/>
      <c r="G13" s="24">
        <v>6</v>
      </c>
      <c r="H13" s="41">
        <v>-366905</v>
      </c>
      <c r="I13" s="41">
        <v>-256751</v>
      </c>
    </row>
    <row r="14" spans="1:9" ht="12.75" customHeight="1" x14ac:dyDescent="0.2">
      <c r="A14" s="240" t="s">
        <v>247</v>
      </c>
      <c r="B14" s="241"/>
      <c r="C14" s="241"/>
      <c r="D14" s="241"/>
      <c r="E14" s="241"/>
      <c r="F14" s="242"/>
      <c r="G14" s="24">
        <v>7</v>
      </c>
      <c r="H14" s="41">
        <v>4745781</v>
      </c>
      <c r="I14" s="41">
        <v>2821446</v>
      </c>
    </row>
    <row r="15" spans="1:9" ht="12.75" customHeight="1" x14ac:dyDescent="0.2">
      <c r="A15" s="240" t="s">
        <v>248</v>
      </c>
      <c r="B15" s="241"/>
      <c r="C15" s="241"/>
      <c r="D15" s="241"/>
      <c r="E15" s="241"/>
      <c r="F15" s="242"/>
      <c r="G15" s="24">
        <v>8</v>
      </c>
      <c r="H15" s="41">
        <v>1181140</v>
      </c>
      <c r="I15" s="41">
        <v>-19363999</v>
      </c>
    </row>
    <row r="16" spans="1:9" ht="12.75" customHeight="1" x14ac:dyDescent="0.2">
      <c r="A16" s="240" t="s">
        <v>249</v>
      </c>
      <c r="B16" s="241"/>
      <c r="C16" s="241"/>
      <c r="D16" s="241"/>
      <c r="E16" s="241"/>
      <c r="F16" s="242"/>
      <c r="G16" s="24">
        <v>9</v>
      </c>
      <c r="H16" s="41">
        <v>-2709038</v>
      </c>
      <c r="I16" s="41">
        <v>478197</v>
      </c>
    </row>
    <row r="17" spans="1:9" ht="25.15" customHeight="1" x14ac:dyDescent="0.2">
      <c r="A17" s="240" t="s">
        <v>250</v>
      </c>
      <c r="B17" s="241"/>
      <c r="C17" s="241"/>
      <c r="D17" s="241"/>
      <c r="E17" s="241"/>
      <c r="F17" s="242"/>
      <c r="G17" s="24">
        <v>10</v>
      </c>
      <c r="H17" s="41">
        <v>0</v>
      </c>
      <c r="I17" s="41">
        <v>0</v>
      </c>
    </row>
    <row r="18" spans="1:9" ht="28.15" customHeight="1" x14ac:dyDescent="0.2">
      <c r="A18" s="245" t="s">
        <v>251</v>
      </c>
      <c r="B18" s="246"/>
      <c r="C18" s="246"/>
      <c r="D18" s="246"/>
      <c r="E18" s="246"/>
      <c r="F18" s="247"/>
      <c r="G18" s="23">
        <v>11</v>
      </c>
      <c r="H18" s="40">
        <f>H8+H9</f>
        <v>358520555</v>
      </c>
      <c r="I18" s="40">
        <f>I8+I9</f>
        <v>347259494</v>
      </c>
    </row>
    <row r="19" spans="1:9" ht="12.75" customHeight="1" x14ac:dyDescent="0.2">
      <c r="A19" s="248" t="s">
        <v>252</v>
      </c>
      <c r="B19" s="249"/>
      <c r="C19" s="249"/>
      <c r="D19" s="249"/>
      <c r="E19" s="249"/>
      <c r="F19" s="250"/>
      <c r="G19" s="23">
        <v>12</v>
      </c>
      <c r="H19" s="40">
        <f>H20+H21+H22+H23</f>
        <v>28304675</v>
      </c>
      <c r="I19" s="40">
        <f>I20+I21+I22+I23</f>
        <v>179492409</v>
      </c>
    </row>
    <row r="20" spans="1:9" ht="12.75" customHeight="1" x14ac:dyDescent="0.2">
      <c r="A20" s="240" t="s">
        <v>253</v>
      </c>
      <c r="B20" s="241"/>
      <c r="C20" s="241"/>
      <c r="D20" s="241"/>
      <c r="E20" s="241"/>
      <c r="F20" s="242"/>
      <c r="G20" s="24">
        <v>13</v>
      </c>
      <c r="H20" s="41">
        <v>81510716</v>
      </c>
      <c r="I20" s="41">
        <v>287832535</v>
      </c>
    </row>
    <row r="21" spans="1:9" ht="12.75" customHeight="1" x14ac:dyDescent="0.2">
      <c r="A21" s="240" t="s">
        <v>254</v>
      </c>
      <c r="B21" s="241"/>
      <c r="C21" s="241"/>
      <c r="D21" s="241"/>
      <c r="E21" s="241"/>
      <c r="F21" s="242"/>
      <c r="G21" s="24">
        <v>14</v>
      </c>
      <c r="H21" s="41">
        <v>-24789861</v>
      </c>
      <c r="I21" s="41">
        <v>52075843</v>
      </c>
    </row>
    <row r="22" spans="1:9" ht="12.75" customHeight="1" x14ac:dyDescent="0.2">
      <c r="A22" s="240" t="s">
        <v>255</v>
      </c>
      <c r="B22" s="241"/>
      <c r="C22" s="241"/>
      <c r="D22" s="241"/>
      <c r="E22" s="241"/>
      <c r="F22" s="242"/>
      <c r="G22" s="24">
        <v>15</v>
      </c>
      <c r="H22" s="41">
        <v>-28416180</v>
      </c>
      <c r="I22" s="41">
        <v>-160415969</v>
      </c>
    </row>
    <row r="23" spans="1:9" ht="12.75" customHeight="1" x14ac:dyDescent="0.2">
      <c r="A23" s="240" t="s">
        <v>256</v>
      </c>
      <c r="B23" s="241"/>
      <c r="C23" s="241"/>
      <c r="D23" s="241"/>
      <c r="E23" s="241"/>
      <c r="F23" s="242"/>
      <c r="G23" s="24">
        <v>16</v>
      </c>
      <c r="H23" s="41">
        <v>0</v>
      </c>
      <c r="I23" s="41">
        <v>0</v>
      </c>
    </row>
    <row r="24" spans="1:9" ht="12.75" customHeight="1" x14ac:dyDescent="0.2">
      <c r="A24" s="245" t="s">
        <v>257</v>
      </c>
      <c r="B24" s="246"/>
      <c r="C24" s="246"/>
      <c r="D24" s="246"/>
      <c r="E24" s="246"/>
      <c r="F24" s="247"/>
      <c r="G24" s="23">
        <v>17</v>
      </c>
      <c r="H24" s="40">
        <f>H18+H19</f>
        <v>386825230</v>
      </c>
      <c r="I24" s="40">
        <f>I18+I19</f>
        <v>526751903</v>
      </c>
    </row>
    <row r="25" spans="1:9" ht="12.75" customHeight="1" x14ac:dyDescent="0.2">
      <c r="A25" s="236" t="s">
        <v>258</v>
      </c>
      <c r="B25" s="237"/>
      <c r="C25" s="237"/>
      <c r="D25" s="237"/>
      <c r="E25" s="237"/>
      <c r="F25" s="238"/>
      <c r="G25" s="24">
        <v>18</v>
      </c>
      <c r="H25" s="41">
        <v>-4851296</v>
      </c>
      <c r="I25" s="41">
        <v>-3052776</v>
      </c>
    </row>
    <row r="26" spans="1:9" ht="12.75" customHeight="1" x14ac:dyDescent="0.2">
      <c r="A26" s="236" t="s">
        <v>259</v>
      </c>
      <c r="B26" s="237"/>
      <c r="C26" s="237"/>
      <c r="D26" s="237"/>
      <c r="E26" s="237"/>
      <c r="F26" s="238"/>
      <c r="G26" s="24">
        <v>19</v>
      </c>
      <c r="H26" s="41">
        <v>-22263824</v>
      </c>
      <c r="I26" s="41">
        <v>-20650553</v>
      </c>
    </row>
    <row r="27" spans="1:9" ht="25.9" customHeight="1" x14ac:dyDescent="0.2">
      <c r="A27" s="263" t="s">
        <v>260</v>
      </c>
      <c r="B27" s="264"/>
      <c r="C27" s="264"/>
      <c r="D27" s="264"/>
      <c r="E27" s="264"/>
      <c r="F27" s="265"/>
      <c r="G27" s="25">
        <v>20</v>
      </c>
      <c r="H27" s="42">
        <f>H24+H25+H26</f>
        <v>359710110</v>
      </c>
      <c r="I27" s="42">
        <f>I24+I25+I26</f>
        <v>503048574</v>
      </c>
    </row>
    <row r="28" spans="1:9" x14ac:dyDescent="0.2">
      <c r="A28" s="257" t="s">
        <v>261</v>
      </c>
      <c r="B28" s="258"/>
      <c r="C28" s="258"/>
      <c r="D28" s="258"/>
      <c r="E28" s="258"/>
      <c r="F28" s="258"/>
      <c r="G28" s="258"/>
      <c r="H28" s="258"/>
      <c r="I28" s="259"/>
    </row>
    <row r="29" spans="1:9" ht="30.6" customHeight="1" x14ac:dyDescent="0.2">
      <c r="A29" s="260" t="s">
        <v>262</v>
      </c>
      <c r="B29" s="261"/>
      <c r="C29" s="261"/>
      <c r="D29" s="261"/>
      <c r="E29" s="261"/>
      <c r="F29" s="262"/>
      <c r="G29" s="22">
        <v>21</v>
      </c>
      <c r="H29" s="43">
        <v>7369834</v>
      </c>
      <c r="I29" s="43">
        <v>20578807</v>
      </c>
    </row>
    <row r="30" spans="1:9" ht="12.75" customHeight="1" x14ac:dyDescent="0.2">
      <c r="A30" s="236" t="s">
        <v>263</v>
      </c>
      <c r="B30" s="237"/>
      <c r="C30" s="237"/>
      <c r="D30" s="237"/>
      <c r="E30" s="237"/>
      <c r="F30" s="238"/>
      <c r="G30" s="24">
        <v>22</v>
      </c>
      <c r="H30" s="44">
        <v>0</v>
      </c>
      <c r="I30" s="44">
        <v>0</v>
      </c>
    </row>
    <row r="31" spans="1:9" ht="12.75" customHeight="1" x14ac:dyDescent="0.2">
      <c r="A31" s="236" t="s">
        <v>264</v>
      </c>
      <c r="B31" s="237"/>
      <c r="C31" s="237"/>
      <c r="D31" s="237"/>
      <c r="E31" s="237"/>
      <c r="F31" s="238"/>
      <c r="G31" s="24">
        <v>23</v>
      </c>
      <c r="H31" s="44">
        <v>366905</v>
      </c>
      <c r="I31" s="44">
        <v>229621</v>
      </c>
    </row>
    <row r="32" spans="1:9" ht="12.75" customHeight="1" x14ac:dyDescent="0.2">
      <c r="A32" s="236" t="s">
        <v>265</v>
      </c>
      <c r="B32" s="237"/>
      <c r="C32" s="237"/>
      <c r="D32" s="237"/>
      <c r="E32" s="237"/>
      <c r="F32" s="238"/>
      <c r="G32" s="24">
        <v>24</v>
      </c>
      <c r="H32" s="44">
        <v>0</v>
      </c>
      <c r="I32" s="44">
        <v>27130</v>
      </c>
    </row>
    <row r="33" spans="1:9" ht="12.75" customHeight="1" x14ac:dyDescent="0.2">
      <c r="A33" s="236" t="s">
        <v>266</v>
      </c>
      <c r="B33" s="237"/>
      <c r="C33" s="237"/>
      <c r="D33" s="237"/>
      <c r="E33" s="237"/>
      <c r="F33" s="238"/>
      <c r="G33" s="24">
        <v>25</v>
      </c>
      <c r="H33" s="44">
        <v>21926</v>
      </c>
      <c r="I33" s="44">
        <v>255107</v>
      </c>
    </row>
    <row r="34" spans="1:9" ht="12.75" customHeight="1" x14ac:dyDescent="0.2">
      <c r="A34" s="236" t="s">
        <v>267</v>
      </c>
      <c r="B34" s="237"/>
      <c r="C34" s="237"/>
      <c r="D34" s="237"/>
      <c r="E34" s="237"/>
      <c r="F34" s="238"/>
      <c r="G34" s="24">
        <v>26</v>
      </c>
      <c r="H34" s="44">
        <v>0</v>
      </c>
      <c r="I34" s="44">
        <v>0</v>
      </c>
    </row>
    <row r="35" spans="1:9" ht="26.45" customHeight="1" x14ac:dyDescent="0.2">
      <c r="A35" s="245" t="s">
        <v>268</v>
      </c>
      <c r="B35" s="246"/>
      <c r="C35" s="246"/>
      <c r="D35" s="246"/>
      <c r="E35" s="246"/>
      <c r="F35" s="247"/>
      <c r="G35" s="23">
        <v>27</v>
      </c>
      <c r="H35" s="45">
        <f>H29+H30+H31+H32+H33+H34</f>
        <v>7758665</v>
      </c>
      <c r="I35" s="45">
        <f>I29+I30+I31+I32+I33+I34</f>
        <v>21090665</v>
      </c>
    </row>
    <row r="36" spans="1:9" ht="22.9" customHeight="1" x14ac:dyDescent="0.2">
      <c r="A36" s="236" t="s">
        <v>269</v>
      </c>
      <c r="B36" s="237"/>
      <c r="C36" s="237"/>
      <c r="D36" s="237"/>
      <c r="E36" s="237"/>
      <c r="F36" s="238"/>
      <c r="G36" s="24">
        <v>28</v>
      </c>
      <c r="H36" s="44">
        <v>-56544264</v>
      </c>
      <c r="I36" s="44">
        <v>-203754782</v>
      </c>
    </row>
    <row r="37" spans="1:9" ht="12.75" customHeight="1" x14ac:dyDescent="0.2">
      <c r="A37" s="236" t="s">
        <v>270</v>
      </c>
      <c r="B37" s="237"/>
      <c r="C37" s="237"/>
      <c r="D37" s="237"/>
      <c r="E37" s="237"/>
      <c r="F37" s="238"/>
      <c r="G37" s="24">
        <v>29</v>
      </c>
      <c r="H37" s="44">
        <v>0</v>
      </c>
      <c r="I37" s="44">
        <v>0</v>
      </c>
    </row>
    <row r="38" spans="1:9" ht="12.75" customHeight="1" x14ac:dyDescent="0.2">
      <c r="A38" s="236" t="s">
        <v>271</v>
      </c>
      <c r="B38" s="237"/>
      <c r="C38" s="237"/>
      <c r="D38" s="237"/>
      <c r="E38" s="237"/>
      <c r="F38" s="238"/>
      <c r="G38" s="24">
        <v>30</v>
      </c>
      <c r="H38" s="44">
        <v>-1850</v>
      </c>
      <c r="I38" s="44">
        <v>-13957</v>
      </c>
    </row>
    <row r="39" spans="1:9" ht="12.75" customHeight="1" x14ac:dyDescent="0.2">
      <c r="A39" s="236" t="s">
        <v>272</v>
      </c>
      <c r="B39" s="237"/>
      <c r="C39" s="237"/>
      <c r="D39" s="237"/>
      <c r="E39" s="237"/>
      <c r="F39" s="238"/>
      <c r="G39" s="24">
        <v>31</v>
      </c>
      <c r="H39" s="44">
        <v>0</v>
      </c>
      <c r="I39" s="44">
        <v>0</v>
      </c>
    </row>
    <row r="40" spans="1:9" ht="12.75" customHeight="1" x14ac:dyDescent="0.2">
      <c r="A40" s="236" t="s">
        <v>273</v>
      </c>
      <c r="B40" s="237"/>
      <c r="C40" s="237"/>
      <c r="D40" s="237"/>
      <c r="E40" s="237"/>
      <c r="F40" s="238"/>
      <c r="G40" s="24">
        <v>32</v>
      </c>
      <c r="H40" s="44">
        <v>0</v>
      </c>
      <c r="I40" s="44">
        <v>0</v>
      </c>
    </row>
    <row r="41" spans="1:9" ht="24" customHeight="1" x14ac:dyDescent="0.2">
      <c r="A41" s="245" t="s">
        <v>274</v>
      </c>
      <c r="B41" s="246"/>
      <c r="C41" s="246"/>
      <c r="D41" s="246"/>
      <c r="E41" s="246"/>
      <c r="F41" s="247"/>
      <c r="G41" s="23">
        <v>33</v>
      </c>
      <c r="H41" s="45">
        <f>H36+H37+H38+H39+H40</f>
        <v>-56546114</v>
      </c>
      <c r="I41" s="45">
        <f>I36+I37+I38+I39+I40</f>
        <v>-203768739</v>
      </c>
    </row>
    <row r="42" spans="1:9" ht="29.45" customHeight="1" x14ac:dyDescent="0.2">
      <c r="A42" s="263" t="s">
        <v>275</v>
      </c>
      <c r="B42" s="264"/>
      <c r="C42" s="264"/>
      <c r="D42" s="264"/>
      <c r="E42" s="264"/>
      <c r="F42" s="265"/>
      <c r="G42" s="25">
        <v>34</v>
      </c>
      <c r="H42" s="46">
        <f>H35+H41</f>
        <v>-48787449</v>
      </c>
      <c r="I42" s="46">
        <f>I35+I41</f>
        <v>-182678074</v>
      </c>
    </row>
    <row r="43" spans="1:9" x14ac:dyDescent="0.2">
      <c r="A43" s="257" t="s">
        <v>276</v>
      </c>
      <c r="B43" s="258"/>
      <c r="C43" s="258"/>
      <c r="D43" s="258"/>
      <c r="E43" s="258"/>
      <c r="F43" s="258"/>
      <c r="G43" s="258"/>
      <c r="H43" s="258"/>
      <c r="I43" s="259"/>
    </row>
    <row r="44" spans="1:9" ht="12.75" customHeight="1" x14ac:dyDescent="0.2">
      <c r="A44" s="260" t="s">
        <v>277</v>
      </c>
      <c r="B44" s="261"/>
      <c r="C44" s="261"/>
      <c r="D44" s="261"/>
      <c r="E44" s="261"/>
      <c r="F44" s="262"/>
      <c r="G44" s="22">
        <v>35</v>
      </c>
      <c r="H44" s="43">
        <v>0</v>
      </c>
      <c r="I44" s="43">
        <v>0</v>
      </c>
    </row>
    <row r="45" spans="1:9" ht="25.15" customHeight="1" x14ac:dyDescent="0.2">
      <c r="A45" s="236" t="s">
        <v>278</v>
      </c>
      <c r="B45" s="237"/>
      <c r="C45" s="237"/>
      <c r="D45" s="237"/>
      <c r="E45" s="237"/>
      <c r="F45" s="238"/>
      <c r="G45" s="24">
        <v>36</v>
      </c>
      <c r="H45" s="44">
        <v>0</v>
      </c>
      <c r="I45" s="44">
        <v>0</v>
      </c>
    </row>
    <row r="46" spans="1:9" ht="12.75" customHeight="1" x14ac:dyDescent="0.2">
      <c r="A46" s="236" t="s">
        <v>279</v>
      </c>
      <c r="B46" s="237"/>
      <c r="C46" s="237"/>
      <c r="D46" s="237"/>
      <c r="E46" s="237"/>
      <c r="F46" s="238"/>
      <c r="G46" s="24">
        <v>37</v>
      </c>
      <c r="H46" s="44">
        <v>117764381</v>
      </c>
      <c r="I46" s="44">
        <v>137285531</v>
      </c>
    </row>
    <row r="47" spans="1:9" ht="12.75" customHeight="1" x14ac:dyDescent="0.2">
      <c r="A47" s="236" t="s">
        <v>280</v>
      </c>
      <c r="B47" s="237"/>
      <c r="C47" s="237"/>
      <c r="D47" s="237"/>
      <c r="E47" s="237"/>
      <c r="F47" s="238"/>
      <c r="G47" s="24">
        <v>38</v>
      </c>
      <c r="H47" s="44">
        <v>6205595</v>
      </c>
      <c r="I47" s="44">
        <v>4576923</v>
      </c>
    </row>
    <row r="48" spans="1:9" ht="22.15" customHeight="1" x14ac:dyDescent="0.2">
      <c r="A48" s="245" t="s">
        <v>281</v>
      </c>
      <c r="B48" s="246"/>
      <c r="C48" s="246"/>
      <c r="D48" s="246"/>
      <c r="E48" s="246"/>
      <c r="F48" s="247"/>
      <c r="G48" s="23">
        <v>39</v>
      </c>
      <c r="H48" s="45">
        <f>H44+H45+H46+H47</f>
        <v>123969976</v>
      </c>
      <c r="I48" s="45">
        <f>I44+I45+I46+I47</f>
        <v>141862454</v>
      </c>
    </row>
    <row r="49" spans="1:9" ht="24.6" customHeight="1" x14ac:dyDescent="0.2">
      <c r="A49" s="236" t="s">
        <v>282</v>
      </c>
      <c r="B49" s="237"/>
      <c r="C49" s="237"/>
      <c r="D49" s="237"/>
      <c r="E49" s="237"/>
      <c r="F49" s="238"/>
      <c r="G49" s="24">
        <v>40</v>
      </c>
      <c r="H49" s="44">
        <v>-247619573</v>
      </c>
      <c r="I49" s="44">
        <v>-243092720</v>
      </c>
    </row>
    <row r="50" spans="1:9" ht="12.75" customHeight="1" x14ac:dyDescent="0.2">
      <c r="A50" s="236" t="s">
        <v>283</v>
      </c>
      <c r="B50" s="237"/>
      <c r="C50" s="237"/>
      <c r="D50" s="237"/>
      <c r="E50" s="237"/>
      <c r="F50" s="238"/>
      <c r="G50" s="24">
        <v>41</v>
      </c>
      <c r="H50" s="44">
        <v>-55608</v>
      </c>
      <c r="I50" s="44">
        <v>-13722</v>
      </c>
    </row>
    <row r="51" spans="1:9" ht="12.75" customHeight="1" x14ac:dyDescent="0.2">
      <c r="A51" s="236" t="s">
        <v>284</v>
      </c>
      <c r="B51" s="237"/>
      <c r="C51" s="237"/>
      <c r="D51" s="237"/>
      <c r="E51" s="237"/>
      <c r="F51" s="238"/>
      <c r="G51" s="24">
        <v>42</v>
      </c>
      <c r="H51" s="44">
        <v>-157347</v>
      </c>
      <c r="I51" s="44">
        <v>-170359</v>
      </c>
    </row>
    <row r="52" spans="1:9" ht="22.9" customHeight="1" x14ac:dyDescent="0.2">
      <c r="A52" s="236" t="s">
        <v>285</v>
      </c>
      <c r="B52" s="237"/>
      <c r="C52" s="237"/>
      <c r="D52" s="237"/>
      <c r="E52" s="237"/>
      <c r="F52" s="238"/>
      <c r="G52" s="24">
        <v>43</v>
      </c>
      <c r="H52" s="44">
        <v>0</v>
      </c>
      <c r="I52" s="44">
        <v>-13505634</v>
      </c>
    </row>
    <row r="53" spans="1:9" ht="12.75" customHeight="1" x14ac:dyDescent="0.2">
      <c r="A53" s="236" t="s">
        <v>286</v>
      </c>
      <c r="B53" s="237"/>
      <c r="C53" s="237"/>
      <c r="D53" s="237"/>
      <c r="E53" s="237"/>
      <c r="F53" s="238"/>
      <c r="G53" s="24">
        <v>44</v>
      </c>
      <c r="H53" s="44">
        <v>-18747787</v>
      </c>
      <c r="I53" s="44">
        <v>-19228138</v>
      </c>
    </row>
    <row r="54" spans="1:9" ht="30.6" customHeight="1" x14ac:dyDescent="0.2">
      <c r="A54" s="245" t="s">
        <v>287</v>
      </c>
      <c r="B54" s="246"/>
      <c r="C54" s="246"/>
      <c r="D54" s="246"/>
      <c r="E54" s="246"/>
      <c r="F54" s="247"/>
      <c r="G54" s="23">
        <v>45</v>
      </c>
      <c r="H54" s="45">
        <f>H49+H50+H51+H52+H53</f>
        <v>-266580315</v>
      </c>
      <c r="I54" s="45">
        <f>I49+I50+I51+I52+I53</f>
        <v>-276010573</v>
      </c>
    </row>
    <row r="55" spans="1:9" ht="29.45" customHeight="1" x14ac:dyDescent="0.2">
      <c r="A55" s="266" t="s">
        <v>288</v>
      </c>
      <c r="B55" s="267"/>
      <c r="C55" s="267"/>
      <c r="D55" s="267"/>
      <c r="E55" s="267"/>
      <c r="F55" s="268"/>
      <c r="G55" s="23">
        <v>46</v>
      </c>
      <c r="H55" s="45">
        <f>H48+H54</f>
        <v>-142610339</v>
      </c>
      <c r="I55" s="45">
        <f>I48+I54</f>
        <v>-134148119</v>
      </c>
    </row>
    <row r="56" spans="1:9" ht="32.450000000000003" customHeight="1" x14ac:dyDescent="0.2">
      <c r="A56" s="236" t="s">
        <v>289</v>
      </c>
      <c r="B56" s="237"/>
      <c r="C56" s="237"/>
      <c r="D56" s="237"/>
      <c r="E56" s="237"/>
      <c r="F56" s="238"/>
      <c r="G56" s="24">
        <v>47</v>
      </c>
      <c r="H56" s="44">
        <v>0</v>
      </c>
      <c r="I56" s="44">
        <v>0</v>
      </c>
    </row>
    <row r="57" spans="1:9" ht="26.45" customHeight="1" x14ac:dyDescent="0.2">
      <c r="A57" s="266" t="s">
        <v>290</v>
      </c>
      <c r="B57" s="267"/>
      <c r="C57" s="267"/>
      <c r="D57" s="267"/>
      <c r="E57" s="267"/>
      <c r="F57" s="268"/>
      <c r="G57" s="23">
        <v>48</v>
      </c>
      <c r="H57" s="45">
        <f>H27+H42+H55+H56</f>
        <v>168312322</v>
      </c>
      <c r="I57" s="45">
        <f>I27+I42+I55+I56</f>
        <v>186222381</v>
      </c>
    </row>
    <row r="58" spans="1:9" ht="24" customHeight="1" x14ac:dyDescent="0.2">
      <c r="A58" s="269" t="s">
        <v>291</v>
      </c>
      <c r="B58" s="270"/>
      <c r="C58" s="270"/>
      <c r="D58" s="270"/>
      <c r="E58" s="270"/>
      <c r="F58" s="271"/>
      <c r="G58" s="24">
        <v>49</v>
      </c>
      <c r="H58" s="44">
        <v>51856317</v>
      </c>
      <c r="I58" s="44">
        <v>33305598</v>
      </c>
    </row>
    <row r="59" spans="1:9" ht="31.15" customHeight="1" x14ac:dyDescent="0.2">
      <c r="A59" s="263" t="s">
        <v>292</v>
      </c>
      <c r="B59" s="264"/>
      <c r="C59" s="264"/>
      <c r="D59" s="264"/>
      <c r="E59" s="264"/>
      <c r="F59" s="265"/>
      <c r="G59" s="25">
        <v>50</v>
      </c>
      <c r="H59" s="46">
        <f>H57+H58</f>
        <v>220168639</v>
      </c>
      <c r="I59" s="46">
        <f>I57+I58</f>
        <v>219527979</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12" sqref="H1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8" t="s">
        <v>293</v>
      </c>
      <c r="B1" s="235"/>
      <c r="C1" s="235"/>
      <c r="D1" s="235"/>
      <c r="E1" s="235"/>
      <c r="F1" s="235"/>
      <c r="G1" s="235"/>
      <c r="H1" s="235"/>
      <c r="I1" s="235"/>
    </row>
    <row r="2" spans="1:9" ht="12.75" customHeight="1" x14ac:dyDescent="0.2">
      <c r="A2" s="227" t="s">
        <v>538</v>
      </c>
      <c r="B2" s="192"/>
      <c r="C2" s="192"/>
      <c r="D2" s="192"/>
      <c r="E2" s="192"/>
      <c r="F2" s="192"/>
      <c r="G2" s="192"/>
      <c r="H2" s="192"/>
      <c r="I2" s="192"/>
    </row>
    <row r="3" spans="1:9" x14ac:dyDescent="0.2">
      <c r="A3" s="286" t="s">
        <v>294</v>
      </c>
      <c r="B3" s="287"/>
      <c r="C3" s="287"/>
      <c r="D3" s="287"/>
      <c r="E3" s="287"/>
      <c r="F3" s="287"/>
      <c r="G3" s="287"/>
      <c r="H3" s="287"/>
      <c r="I3" s="287"/>
    </row>
    <row r="4" spans="1:9" x14ac:dyDescent="0.2">
      <c r="A4" s="239" t="s">
        <v>535</v>
      </c>
      <c r="B4" s="196"/>
      <c r="C4" s="196"/>
      <c r="D4" s="196"/>
      <c r="E4" s="196"/>
      <c r="F4" s="196"/>
      <c r="G4" s="196"/>
      <c r="H4" s="196"/>
      <c r="I4" s="197"/>
    </row>
    <row r="5" spans="1:9" ht="24" thickBot="1" x14ac:dyDescent="0.25">
      <c r="A5" s="251" t="s">
        <v>295</v>
      </c>
      <c r="B5" s="252"/>
      <c r="C5" s="252"/>
      <c r="D5" s="252"/>
      <c r="E5" s="252"/>
      <c r="F5" s="253"/>
      <c r="G5" s="20" t="s">
        <v>296</v>
      </c>
      <c r="H5" s="37" t="s">
        <v>297</v>
      </c>
      <c r="I5" s="37" t="s">
        <v>298</v>
      </c>
    </row>
    <row r="6" spans="1:9" x14ac:dyDescent="0.2">
      <c r="A6" s="254">
        <v>1</v>
      </c>
      <c r="B6" s="255"/>
      <c r="C6" s="255"/>
      <c r="D6" s="255"/>
      <c r="E6" s="255"/>
      <c r="F6" s="256"/>
      <c r="G6" s="26">
        <v>2</v>
      </c>
      <c r="H6" s="38" t="s">
        <v>299</v>
      </c>
      <c r="I6" s="38" t="s">
        <v>300</v>
      </c>
    </row>
    <row r="7" spans="1:9" x14ac:dyDescent="0.2">
      <c r="A7" s="276" t="s">
        <v>301</v>
      </c>
      <c r="B7" s="277"/>
      <c r="C7" s="277"/>
      <c r="D7" s="277"/>
      <c r="E7" s="277"/>
      <c r="F7" s="277"/>
      <c r="G7" s="277"/>
      <c r="H7" s="277"/>
      <c r="I7" s="278"/>
    </row>
    <row r="8" spans="1:9" x14ac:dyDescent="0.2">
      <c r="A8" s="281" t="s">
        <v>302</v>
      </c>
      <c r="B8" s="281"/>
      <c r="C8" s="281"/>
      <c r="D8" s="281"/>
      <c r="E8" s="281"/>
      <c r="F8" s="281"/>
      <c r="G8" s="27">
        <v>1</v>
      </c>
      <c r="H8" s="48">
        <v>0</v>
      </c>
      <c r="I8" s="48">
        <v>0</v>
      </c>
    </row>
    <row r="9" spans="1:9" x14ac:dyDescent="0.2">
      <c r="A9" s="273" t="s">
        <v>303</v>
      </c>
      <c r="B9" s="273"/>
      <c r="C9" s="273"/>
      <c r="D9" s="273"/>
      <c r="E9" s="273"/>
      <c r="F9" s="273"/>
      <c r="G9" s="28">
        <v>2</v>
      </c>
      <c r="H9" s="49">
        <v>0</v>
      </c>
      <c r="I9" s="49">
        <v>0</v>
      </c>
    </row>
    <row r="10" spans="1:9" x14ac:dyDescent="0.2">
      <c r="A10" s="273" t="s">
        <v>304</v>
      </c>
      <c r="B10" s="273"/>
      <c r="C10" s="273"/>
      <c r="D10" s="273"/>
      <c r="E10" s="273"/>
      <c r="F10" s="273"/>
      <c r="G10" s="28">
        <v>3</v>
      </c>
      <c r="H10" s="49">
        <v>0</v>
      </c>
      <c r="I10" s="49">
        <v>0</v>
      </c>
    </row>
    <row r="11" spans="1:9" x14ac:dyDescent="0.2">
      <c r="A11" s="273" t="s">
        <v>305</v>
      </c>
      <c r="B11" s="273"/>
      <c r="C11" s="273"/>
      <c r="D11" s="273"/>
      <c r="E11" s="273"/>
      <c r="F11" s="273"/>
      <c r="G11" s="28">
        <v>4</v>
      </c>
      <c r="H11" s="49">
        <v>0</v>
      </c>
      <c r="I11" s="49">
        <v>0</v>
      </c>
    </row>
    <row r="12" spans="1:9" x14ac:dyDescent="0.2">
      <c r="A12" s="273" t="s">
        <v>455</v>
      </c>
      <c r="B12" s="273"/>
      <c r="C12" s="273"/>
      <c r="D12" s="273"/>
      <c r="E12" s="273"/>
      <c r="F12" s="273"/>
      <c r="G12" s="28">
        <v>5</v>
      </c>
      <c r="H12" s="49">
        <v>0</v>
      </c>
      <c r="I12" s="49">
        <v>0</v>
      </c>
    </row>
    <row r="13" spans="1:9" x14ac:dyDescent="0.2">
      <c r="A13" s="285" t="s">
        <v>456</v>
      </c>
      <c r="B13" s="285"/>
      <c r="C13" s="285"/>
      <c r="D13" s="285"/>
      <c r="E13" s="285"/>
      <c r="F13" s="285"/>
      <c r="G13" s="121">
        <v>6</v>
      </c>
      <c r="H13" s="122">
        <f>SUM(H8:H12)</f>
        <v>0</v>
      </c>
      <c r="I13" s="122">
        <f>SUM(I8:I12)</f>
        <v>0</v>
      </c>
    </row>
    <row r="14" spans="1:9" x14ac:dyDescent="0.2">
      <c r="A14" s="273" t="s">
        <v>457</v>
      </c>
      <c r="B14" s="273"/>
      <c r="C14" s="273"/>
      <c r="D14" s="273"/>
      <c r="E14" s="273"/>
      <c r="F14" s="273"/>
      <c r="G14" s="28">
        <v>7</v>
      </c>
      <c r="H14" s="49">
        <v>0</v>
      </c>
      <c r="I14" s="49">
        <v>0</v>
      </c>
    </row>
    <row r="15" spans="1:9" x14ac:dyDescent="0.2">
      <c r="A15" s="273" t="s">
        <v>458</v>
      </c>
      <c r="B15" s="273"/>
      <c r="C15" s="273"/>
      <c r="D15" s="273"/>
      <c r="E15" s="273"/>
      <c r="F15" s="273"/>
      <c r="G15" s="28">
        <v>8</v>
      </c>
      <c r="H15" s="49">
        <v>0</v>
      </c>
      <c r="I15" s="49">
        <v>0</v>
      </c>
    </row>
    <row r="16" spans="1:9" x14ac:dyDescent="0.2">
      <c r="A16" s="273" t="s">
        <v>459</v>
      </c>
      <c r="B16" s="273"/>
      <c r="C16" s="273"/>
      <c r="D16" s="273"/>
      <c r="E16" s="273"/>
      <c r="F16" s="273"/>
      <c r="G16" s="28">
        <v>9</v>
      </c>
      <c r="H16" s="49">
        <v>0</v>
      </c>
      <c r="I16" s="49">
        <v>0</v>
      </c>
    </row>
    <row r="17" spans="1:9" x14ac:dyDescent="0.2">
      <c r="A17" s="273" t="s">
        <v>460</v>
      </c>
      <c r="B17" s="273"/>
      <c r="C17" s="273"/>
      <c r="D17" s="273"/>
      <c r="E17" s="273"/>
      <c r="F17" s="273"/>
      <c r="G17" s="28">
        <v>10</v>
      </c>
      <c r="H17" s="49">
        <v>0</v>
      </c>
      <c r="I17" s="49">
        <v>0</v>
      </c>
    </row>
    <row r="18" spans="1:9" ht="12.75" customHeight="1" x14ac:dyDescent="0.2">
      <c r="A18" s="273" t="s">
        <v>461</v>
      </c>
      <c r="B18" s="273"/>
      <c r="C18" s="273"/>
      <c r="D18" s="273"/>
      <c r="E18" s="273"/>
      <c r="F18" s="273"/>
      <c r="G18" s="28">
        <v>11</v>
      </c>
      <c r="H18" s="49">
        <v>0</v>
      </c>
      <c r="I18" s="49">
        <v>0</v>
      </c>
    </row>
    <row r="19" spans="1:9" x14ac:dyDescent="0.2">
      <c r="A19" s="273" t="s">
        <v>462</v>
      </c>
      <c r="B19" s="273"/>
      <c r="C19" s="273"/>
      <c r="D19" s="273"/>
      <c r="E19" s="273"/>
      <c r="F19" s="273"/>
      <c r="G19" s="28">
        <v>12</v>
      </c>
      <c r="H19" s="49">
        <v>0</v>
      </c>
      <c r="I19" s="49">
        <v>0</v>
      </c>
    </row>
    <row r="20" spans="1:9" ht="12.75" customHeight="1" x14ac:dyDescent="0.2">
      <c r="A20" s="282" t="s">
        <v>463</v>
      </c>
      <c r="B20" s="283"/>
      <c r="C20" s="283"/>
      <c r="D20" s="283"/>
      <c r="E20" s="283"/>
      <c r="F20" s="284"/>
      <c r="G20" s="121">
        <v>13</v>
      </c>
      <c r="H20" s="122">
        <f>SUM(H14:H19)</f>
        <v>0</v>
      </c>
      <c r="I20" s="122">
        <f>SUM(I14:I19)</f>
        <v>0</v>
      </c>
    </row>
    <row r="21" spans="1:9" ht="27.6" customHeight="1" x14ac:dyDescent="0.2">
      <c r="A21" s="279" t="s">
        <v>464</v>
      </c>
      <c r="B21" s="280"/>
      <c r="C21" s="280"/>
      <c r="D21" s="280"/>
      <c r="E21" s="280"/>
      <c r="F21" s="280"/>
      <c r="G21" s="30">
        <v>14</v>
      </c>
      <c r="H21" s="51">
        <f>H13+H20</f>
        <v>0</v>
      </c>
      <c r="I21" s="51">
        <f>I13+I20</f>
        <v>0</v>
      </c>
    </row>
    <row r="22" spans="1:9" x14ac:dyDescent="0.2">
      <c r="A22" s="276" t="s">
        <v>306</v>
      </c>
      <c r="B22" s="277"/>
      <c r="C22" s="277"/>
      <c r="D22" s="277"/>
      <c r="E22" s="277"/>
      <c r="F22" s="277"/>
      <c r="G22" s="277"/>
      <c r="H22" s="277"/>
      <c r="I22" s="278"/>
    </row>
    <row r="23" spans="1:9" ht="26.45" customHeight="1" x14ac:dyDescent="0.2">
      <c r="A23" s="281" t="s">
        <v>307</v>
      </c>
      <c r="B23" s="281"/>
      <c r="C23" s="281"/>
      <c r="D23" s="281"/>
      <c r="E23" s="281"/>
      <c r="F23" s="281"/>
      <c r="G23" s="27">
        <v>15</v>
      </c>
      <c r="H23" s="48">
        <v>0</v>
      </c>
      <c r="I23" s="48">
        <v>0</v>
      </c>
    </row>
    <row r="24" spans="1:9" x14ac:dyDescent="0.2">
      <c r="A24" s="273" t="s">
        <v>308</v>
      </c>
      <c r="B24" s="273"/>
      <c r="C24" s="273"/>
      <c r="D24" s="273"/>
      <c r="E24" s="273"/>
      <c r="F24" s="273"/>
      <c r="G24" s="27">
        <v>16</v>
      </c>
      <c r="H24" s="49">
        <v>0</v>
      </c>
      <c r="I24" s="49">
        <v>0</v>
      </c>
    </row>
    <row r="25" spans="1:9" x14ac:dyDescent="0.2">
      <c r="A25" s="273" t="s">
        <v>309</v>
      </c>
      <c r="B25" s="273"/>
      <c r="C25" s="273"/>
      <c r="D25" s="273"/>
      <c r="E25" s="273"/>
      <c r="F25" s="273"/>
      <c r="G25" s="27">
        <v>17</v>
      </c>
      <c r="H25" s="49">
        <v>0</v>
      </c>
      <c r="I25" s="49">
        <v>0</v>
      </c>
    </row>
    <row r="26" spans="1:9" x14ac:dyDescent="0.2">
      <c r="A26" s="273" t="s">
        <v>310</v>
      </c>
      <c r="B26" s="273"/>
      <c r="C26" s="273"/>
      <c r="D26" s="273"/>
      <c r="E26" s="273"/>
      <c r="F26" s="273"/>
      <c r="G26" s="27">
        <v>18</v>
      </c>
      <c r="H26" s="49">
        <v>0</v>
      </c>
      <c r="I26" s="49">
        <v>0</v>
      </c>
    </row>
    <row r="27" spans="1:9" x14ac:dyDescent="0.2">
      <c r="A27" s="273" t="s">
        <v>311</v>
      </c>
      <c r="B27" s="273"/>
      <c r="C27" s="273"/>
      <c r="D27" s="273"/>
      <c r="E27" s="273"/>
      <c r="F27" s="273"/>
      <c r="G27" s="27">
        <v>19</v>
      </c>
      <c r="H27" s="49">
        <v>0</v>
      </c>
      <c r="I27" s="49">
        <v>0</v>
      </c>
    </row>
    <row r="28" spans="1:9" x14ac:dyDescent="0.2">
      <c r="A28" s="273" t="s">
        <v>312</v>
      </c>
      <c r="B28" s="273"/>
      <c r="C28" s="273"/>
      <c r="D28" s="273"/>
      <c r="E28" s="273"/>
      <c r="F28" s="273"/>
      <c r="G28" s="27">
        <v>20</v>
      </c>
      <c r="H28" s="49">
        <v>0</v>
      </c>
      <c r="I28" s="49">
        <v>0</v>
      </c>
    </row>
    <row r="29" spans="1:9" ht="24" customHeight="1" x14ac:dyDescent="0.2">
      <c r="A29" s="274" t="s">
        <v>466</v>
      </c>
      <c r="B29" s="274"/>
      <c r="C29" s="274"/>
      <c r="D29" s="274"/>
      <c r="E29" s="274"/>
      <c r="F29" s="274"/>
      <c r="G29" s="29">
        <v>21</v>
      </c>
      <c r="H29" s="50">
        <f>SUM(H23:H28)</f>
        <v>0</v>
      </c>
      <c r="I29" s="50">
        <f>SUM(I23:I28)</f>
        <v>0</v>
      </c>
    </row>
    <row r="30" spans="1:9" ht="27" customHeight="1" x14ac:dyDescent="0.2">
      <c r="A30" s="273" t="s">
        <v>313</v>
      </c>
      <c r="B30" s="273"/>
      <c r="C30" s="273"/>
      <c r="D30" s="273"/>
      <c r="E30" s="273"/>
      <c r="F30" s="273"/>
      <c r="G30" s="28">
        <v>22</v>
      </c>
      <c r="H30" s="49">
        <v>0</v>
      </c>
      <c r="I30" s="49">
        <v>0</v>
      </c>
    </row>
    <row r="31" spans="1:9" x14ac:dyDescent="0.2">
      <c r="A31" s="273" t="s">
        <v>314</v>
      </c>
      <c r="B31" s="273"/>
      <c r="C31" s="273"/>
      <c r="D31" s="273"/>
      <c r="E31" s="273"/>
      <c r="F31" s="273"/>
      <c r="G31" s="28">
        <v>23</v>
      </c>
      <c r="H31" s="49">
        <v>0</v>
      </c>
      <c r="I31" s="49">
        <v>0</v>
      </c>
    </row>
    <row r="32" spans="1:9" x14ac:dyDescent="0.2">
      <c r="A32" s="273" t="s">
        <v>315</v>
      </c>
      <c r="B32" s="273"/>
      <c r="C32" s="273"/>
      <c r="D32" s="273"/>
      <c r="E32" s="273"/>
      <c r="F32" s="273"/>
      <c r="G32" s="28">
        <v>24</v>
      </c>
      <c r="H32" s="49">
        <v>0</v>
      </c>
      <c r="I32" s="49">
        <v>0</v>
      </c>
    </row>
    <row r="33" spans="1:9" x14ac:dyDescent="0.2">
      <c r="A33" s="273" t="s">
        <v>316</v>
      </c>
      <c r="B33" s="273"/>
      <c r="C33" s="273"/>
      <c r="D33" s="273"/>
      <c r="E33" s="273"/>
      <c r="F33" s="273"/>
      <c r="G33" s="28">
        <v>25</v>
      </c>
      <c r="H33" s="49">
        <v>0</v>
      </c>
      <c r="I33" s="49">
        <v>0</v>
      </c>
    </row>
    <row r="34" spans="1:9" x14ac:dyDescent="0.2">
      <c r="A34" s="273" t="s">
        <v>317</v>
      </c>
      <c r="B34" s="273"/>
      <c r="C34" s="273"/>
      <c r="D34" s="273"/>
      <c r="E34" s="273"/>
      <c r="F34" s="273"/>
      <c r="G34" s="28">
        <v>26</v>
      </c>
      <c r="H34" s="49">
        <v>0</v>
      </c>
      <c r="I34" s="49">
        <v>0</v>
      </c>
    </row>
    <row r="35" spans="1:9" ht="25.9" customHeight="1" x14ac:dyDescent="0.2">
      <c r="A35" s="274" t="s">
        <v>467</v>
      </c>
      <c r="B35" s="274"/>
      <c r="C35" s="274"/>
      <c r="D35" s="274"/>
      <c r="E35" s="274"/>
      <c r="F35" s="274"/>
      <c r="G35" s="29">
        <v>27</v>
      </c>
      <c r="H35" s="50">
        <f>SUM(H30:H34)</f>
        <v>0</v>
      </c>
      <c r="I35" s="50">
        <f>SUM(I30:I34)</f>
        <v>0</v>
      </c>
    </row>
    <row r="36" spans="1:9" ht="28.15" customHeight="1" x14ac:dyDescent="0.2">
      <c r="A36" s="279" t="s">
        <v>465</v>
      </c>
      <c r="B36" s="280"/>
      <c r="C36" s="280"/>
      <c r="D36" s="280"/>
      <c r="E36" s="280"/>
      <c r="F36" s="280"/>
      <c r="G36" s="30">
        <v>28</v>
      </c>
      <c r="H36" s="51">
        <f>H29+H35</f>
        <v>0</v>
      </c>
      <c r="I36" s="51">
        <f>I29+I35</f>
        <v>0</v>
      </c>
    </row>
    <row r="37" spans="1:9" x14ac:dyDescent="0.2">
      <c r="A37" s="276" t="s">
        <v>318</v>
      </c>
      <c r="B37" s="277"/>
      <c r="C37" s="277"/>
      <c r="D37" s="277"/>
      <c r="E37" s="277"/>
      <c r="F37" s="277"/>
      <c r="G37" s="277">
        <v>0</v>
      </c>
      <c r="H37" s="277"/>
      <c r="I37" s="278"/>
    </row>
    <row r="38" spans="1:9" x14ac:dyDescent="0.2">
      <c r="A38" s="275" t="s">
        <v>319</v>
      </c>
      <c r="B38" s="275"/>
      <c r="C38" s="275"/>
      <c r="D38" s="275"/>
      <c r="E38" s="275"/>
      <c r="F38" s="275"/>
      <c r="G38" s="27">
        <v>29</v>
      </c>
      <c r="H38" s="48">
        <v>0</v>
      </c>
      <c r="I38" s="48">
        <v>0</v>
      </c>
    </row>
    <row r="39" spans="1:9" ht="25.15" customHeight="1" x14ac:dyDescent="0.2">
      <c r="A39" s="272" t="s">
        <v>320</v>
      </c>
      <c r="B39" s="272"/>
      <c r="C39" s="272"/>
      <c r="D39" s="272"/>
      <c r="E39" s="272"/>
      <c r="F39" s="272"/>
      <c r="G39" s="27">
        <v>30</v>
      </c>
      <c r="H39" s="49">
        <v>0</v>
      </c>
      <c r="I39" s="49">
        <v>0</v>
      </c>
    </row>
    <row r="40" spans="1:9" x14ac:dyDescent="0.2">
      <c r="A40" s="272" t="s">
        <v>321</v>
      </c>
      <c r="B40" s="272"/>
      <c r="C40" s="272"/>
      <c r="D40" s="272"/>
      <c r="E40" s="272"/>
      <c r="F40" s="272"/>
      <c r="G40" s="27">
        <v>31</v>
      </c>
      <c r="H40" s="49">
        <v>0</v>
      </c>
      <c r="I40" s="49">
        <v>0</v>
      </c>
    </row>
    <row r="41" spans="1:9" x14ac:dyDescent="0.2">
      <c r="A41" s="272" t="s">
        <v>322</v>
      </c>
      <c r="B41" s="272"/>
      <c r="C41" s="272"/>
      <c r="D41" s="272"/>
      <c r="E41" s="272"/>
      <c r="F41" s="272"/>
      <c r="G41" s="27">
        <v>32</v>
      </c>
      <c r="H41" s="49">
        <v>0</v>
      </c>
      <c r="I41" s="49">
        <v>0</v>
      </c>
    </row>
    <row r="42" spans="1:9" ht="25.9" customHeight="1" x14ac:dyDescent="0.2">
      <c r="A42" s="274" t="s">
        <v>468</v>
      </c>
      <c r="B42" s="274"/>
      <c r="C42" s="274"/>
      <c r="D42" s="274"/>
      <c r="E42" s="274"/>
      <c r="F42" s="274"/>
      <c r="G42" s="29">
        <v>33</v>
      </c>
      <c r="H42" s="50">
        <f>H41+H40+H39+H38</f>
        <v>0</v>
      </c>
      <c r="I42" s="50">
        <f>I41+I40+I39+I38</f>
        <v>0</v>
      </c>
    </row>
    <row r="43" spans="1:9" ht="24.6" customHeight="1" x14ac:dyDescent="0.2">
      <c r="A43" s="272" t="s">
        <v>323</v>
      </c>
      <c r="B43" s="272"/>
      <c r="C43" s="272"/>
      <c r="D43" s="272"/>
      <c r="E43" s="272"/>
      <c r="F43" s="272"/>
      <c r="G43" s="28">
        <v>34</v>
      </c>
      <c r="H43" s="49">
        <v>0</v>
      </c>
      <c r="I43" s="49">
        <v>0</v>
      </c>
    </row>
    <row r="44" spans="1:9" x14ac:dyDescent="0.2">
      <c r="A44" s="272" t="s">
        <v>324</v>
      </c>
      <c r="B44" s="272"/>
      <c r="C44" s="272"/>
      <c r="D44" s="272"/>
      <c r="E44" s="272"/>
      <c r="F44" s="272"/>
      <c r="G44" s="28">
        <v>35</v>
      </c>
      <c r="H44" s="49">
        <v>0</v>
      </c>
      <c r="I44" s="49">
        <v>0</v>
      </c>
    </row>
    <row r="45" spans="1:9" x14ac:dyDescent="0.2">
      <c r="A45" s="272" t="s">
        <v>325</v>
      </c>
      <c r="B45" s="272"/>
      <c r="C45" s="272"/>
      <c r="D45" s="272"/>
      <c r="E45" s="272"/>
      <c r="F45" s="272"/>
      <c r="G45" s="28">
        <v>36</v>
      </c>
      <c r="H45" s="49">
        <v>0</v>
      </c>
      <c r="I45" s="49">
        <v>0</v>
      </c>
    </row>
    <row r="46" spans="1:9" ht="21" customHeight="1" x14ac:dyDescent="0.2">
      <c r="A46" s="272" t="s">
        <v>326</v>
      </c>
      <c r="B46" s="272"/>
      <c r="C46" s="272"/>
      <c r="D46" s="272"/>
      <c r="E46" s="272"/>
      <c r="F46" s="272"/>
      <c r="G46" s="28">
        <v>37</v>
      </c>
      <c r="H46" s="49">
        <v>0</v>
      </c>
      <c r="I46" s="49">
        <v>0</v>
      </c>
    </row>
    <row r="47" spans="1:9" x14ac:dyDescent="0.2">
      <c r="A47" s="272" t="s">
        <v>327</v>
      </c>
      <c r="B47" s="272"/>
      <c r="C47" s="272"/>
      <c r="D47" s="272"/>
      <c r="E47" s="272"/>
      <c r="F47" s="272"/>
      <c r="G47" s="28">
        <v>38</v>
      </c>
      <c r="H47" s="49">
        <v>0</v>
      </c>
      <c r="I47" s="49">
        <v>0</v>
      </c>
    </row>
    <row r="48" spans="1:9" ht="22.9" customHeight="1" x14ac:dyDescent="0.2">
      <c r="A48" s="274" t="s">
        <v>469</v>
      </c>
      <c r="B48" s="274"/>
      <c r="C48" s="274"/>
      <c r="D48" s="274"/>
      <c r="E48" s="274"/>
      <c r="F48" s="274"/>
      <c r="G48" s="29">
        <v>39</v>
      </c>
      <c r="H48" s="50">
        <f>H47+H46+H45+H44+H43</f>
        <v>0</v>
      </c>
      <c r="I48" s="50">
        <f>I47+I46+I45+I44+I43</f>
        <v>0</v>
      </c>
    </row>
    <row r="49" spans="1:9" ht="25.9" customHeight="1" x14ac:dyDescent="0.2">
      <c r="A49" s="288" t="s">
        <v>470</v>
      </c>
      <c r="B49" s="289"/>
      <c r="C49" s="289"/>
      <c r="D49" s="289"/>
      <c r="E49" s="289"/>
      <c r="F49" s="289"/>
      <c r="G49" s="29">
        <v>40</v>
      </c>
      <c r="H49" s="50">
        <f>H48+H42</f>
        <v>0</v>
      </c>
      <c r="I49" s="50">
        <f>I48+I42</f>
        <v>0</v>
      </c>
    </row>
    <row r="50" spans="1:9" ht="22.15" customHeight="1" x14ac:dyDescent="0.2">
      <c r="A50" s="273" t="s">
        <v>328</v>
      </c>
      <c r="B50" s="273"/>
      <c r="C50" s="273"/>
      <c r="D50" s="273"/>
      <c r="E50" s="273"/>
      <c r="F50" s="273"/>
      <c r="G50" s="28">
        <v>41</v>
      </c>
      <c r="H50" s="49">
        <v>0</v>
      </c>
      <c r="I50" s="49">
        <v>0</v>
      </c>
    </row>
    <row r="51" spans="1:9" ht="25.9" customHeight="1" x14ac:dyDescent="0.2">
      <c r="A51" s="288" t="s">
        <v>471</v>
      </c>
      <c r="B51" s="289"/>
      <c r="C51" s="289"/>
      <c r="D51" s="289"/>
      <c r="E51" s="289"/>
      <c r="F51" s="289"/>
      <c r="G51" s="29">
        <v>42</v>
      </c>
      <c r="H51" s="50">
        <f>H21+H36+H49+H50</f>
        <v>0</v>
      </c>
      <c r="I51" s="50">
        <f>I21+I36+I49+I50</f>
        <v>0</v>
      </c>
    </row>
    <row r="52" spans="1:9" ht="25.15" customHeight="1" x14ac:dyDescent="0.2">
      <c r="A52" s="290" t="s">
        <v>329</v>
      </c>
      <c r="B52" s="290"/>
      <c r="C52" s="290"/>
      <c r="D52" s="290"/>
      <c r="E52" s="290"/>
      <c r="F52" s="290"/>
      <c r="G52" s="28">
        <v>43</v>
      </c>
      <c r="H52" s="49">
        <v>0</v>
      </c>
      <c r="I52" s="49">
        <v>0</v>
      </c>
    </row>
    <row r="53" spans="1:9" ht="31.9" customHeight="1" x14ac:dyDescent="0.2">
      <c r="A53" s="279" t="s">
        <v>472</v>
      </c>
      <c r="B53" s="280"/>
      <c r="C53" s="280"/>
      <c r="D53" s="280"/>
      <c r="E53" s="280"/>
      <c r="F53" s="280"/>
      <c r="G53" s="30">
        <v>44</v>
      </c>
      <c r="H53" s="51">
        <f>H52+H51</f>
        <v>0</v>
      </c>
      <c r="I53" s="5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selection activeCell="L24" sqref="L24"/>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1" t="s">
        <v>330</v>
      </c>
      <c r="B1" s="292"/>
      <c r="C1" s="292"/>
      <c r="D1" s="292"/>
      <c r="E1" s="292"/>
      <c r="F1" s="292"/>
      <c r="G1" s="292"/>
      <c r="H1" s="292"/>
      <c r="I1" s="292"/>
      <c r="J1" s="292"/>
      <c r="K1" s="52"/>
    </row>
    <row r="2" spans="1:25" ht="15.75" x14ac:dyDescent="0.2">
      <c r="A2" s="2"/>
      <c r="B2" s="3"/>
      <c r="C2" s="293" t="s">
        <v>331</v>
      </c>
      <c r="D2" s="293"/>
      <c r="E2" s="9">
        <v>44562</v>
      </c>
      <c r="F2" s="4" t="s">
        <v>332</v>
      </c>
      <c r="G2" s="9">
        <v>44742</v>
      </c>
      <c r="H2" s="54"/>
      <c r="I2" s="54"/>
      <c r="J2" s="54"/>
      <c r="K2" s="55"/>
      <c r="X2" s="56" t="s">
        <v>333</v>
      </c>
    </row>
    <row r="3" spans="1:25" ht="13.5" customHeight="1" thickBot="1" x14ac:dyDescent="0.25">
      <c r="A3" s="296" t="s">
        <v>334</v>
      </c>
      <c r="B3" s="297"/>
      <c r="C3" s="297"/>
      <c r="D3" s="297"/>
      <c r="E3" s="297"/>
      <c r="F3" s="297"/>
      <c r="G3" s="300" t="s">
        <v>335</v>
      </c>
      <c r="H3" s="302" t="s">
        <v>336</v>
      </c>
      <c r="I3" s="302"/>
      <c r="J3" s="302"/>
      <c r="K3" s="302"/>
      <c r="L3" s="302"/>
      <c r="M3" s="302"/>
      <c r="N3" s="302"/>
      <c r="O3" s="302"/>
      <c r="P3" s="302"/>
      <c r="Q3" s="302"/>
      <c r="R3" s="302"/>
      <c r="S3" s="302"/>
      <c r="T3" s="302"/>
      <c r="U3" s="302"/>
      <c r="V3" s="302"/>
      <c r="W3" s="302"/>
      <c r="X3" s="302" t="s">
        <v>337</v>
      </c>
      <c r="Y3" s="304" t="s">
        <v>338</v>
      </c>
    </row>
    <row r="4" spans="1:25" ht="68.25" thickBot="1" x14ac:dyDescent="0.25">
      <c r="A4" s="298"/>
      <c r="B4" s="299"/>
      <c r="C4" s="299"/>
      <c r="D4" s="299"/>
      <c r="E4" s="299"/>
      <c r="F4" s="299"/>
      <c r="G4" s="301"/>
      <c r="H4" s="57" t="s">
        <v>339</v>
      </c>
      <c r="I4" s="57" t="s">
        <v>340</v>
      </c>
      <c r="J4" s="57" t="s">
        <v>341</v>
      </c>
      <c r="K4" s="57" t="s">
        <v>342</v>
      </c>
      <c r="L4" s="57" t="s">
        <v>343</v>
      </c>
      <c r="M4" s="57" t="s">
        <v>344</v>
      </c>
      <c r="N4" s="57" t="s">
        <v>345</v>
      </c>
      <c r="O4" s="57" t="s">
        <v>346</v>
      </c>
      <c r="P4" s="123" t="s">
        <v>473</v>
      </c>
      <c r="Q4" s="57" t="s">
        <v>347</v>
      </c>
      <c r="R4" s="57" t="s">
        <v>348</v>
      </c>
      <c r="S4" s="57" t="s">
        <v>474</v>
      </c>
      <c r="T4" s="57" t="s">
        <v>475</v>
      </c>
      <c r="U4" s="57" t="s">
        <v>349</v>
      </c>
      <c r="V4" s="57" t="s">
        <v>350</v>
      </c>
      <c r="W4" s="57" t="s">
        <v>351</v>
      </c>
      <c r="X4" s="303"/>
      <c r="Y4" s="305"/>
    </row>
    <row r="5" spans="1:25" ht="22.5" x14ac:dyDescent="0.2">
      <c r="A5" s="306">
        <v>1</v>
      </c>
      <c r="B5" s="307"/>
      <c r="C5" s="307"/>
      <c r="D5" s="307"/>
      <c r="E5" s="307"/>
      <c r="F5" s="307"/>
      <c r="G5" s="5">
        <v>2</v>
      </c>
      <c r="H5" s="58" t="s">
        <v>352</v>
      </c>
      <c r="I5" s="59" t="s">
        <v>353</v>
      </c>
      <c r="J5" s="58" t="s">
        <v>354</v>
      </c>
      <c r="K5" s="59" t="s">
        <v>355</v>
      </c>
      <c r="L5" s="58" t="s">
        <v>356</v>
      </c>
      <c r="M5" s="59" t="s">
        <v>357</v>
      </c>
      <c r="N5" s="58" t="s">
        <v>358</v>
      </c>
      <c r="O5" s="59" t="s">
        <v>359</v>
      </c>
      <c r="P5" s="58" t="s">
        <v>360</v>
      </c>
      <c r="Q5" s="59" t="s">
        <v>361</v>
      </c>
      <c r="R5" s="58" t="s">
        <v>362</v>
      </c>
      <c r="S5" s="124" t="s">
        <v>476</v>
      </c>
      <c r="T5" s="124" t="s">
        <v>477</v>
      </c>
      <c r="U5" s="124" t="s">
        <v>478</v>
      </c>
      <c r="V5" s="124" t="s">
        <v>479</v>
      </c>
      <c r="W5" s="124" t="s">
        <v>480</v>
      </c>
      <c r="X5" s="124">
        <v>19</v>
      </c>
      <c r="Y5" s="125" t="s">
        <v>481</v>
      </c>
    </row>
    <row r="6" spans="1:25" x14ac:dyDescent="0.2">
      <c r="A6" s="308" t="s">
        <v>363</v>
      </c>
      <c r="B6" s="308"/>
      <c r="C6" s="308"/>
      <c r="D6" s="308"/>
      <c r="E6" s="308"/>
      <c r="F6" s="308"/>
      <c r="G6" s="308"/>
      <c r="H6" s="308"/>
      <c r="I6" s="308"/>
      <c r="J6" s="308"/>
      <c r="K6" s="308"/>
      <c r="L6" s="308"/>
      <c r="M6" s="308"/>
      <c r="N6" s="309"/>
      <c r="O6" s="309"/>
      <c r="P6" s="309"/>
      <c r="Q6" s="309"/>
      <c r="R6" s="309"/>
      <c r="S6" s="310"/>
      <c r="T6" s="310"/>
      <c r="U6" s="309"/>
      <c r="V6" s="309"/>
      <c r="W6" s="309"/>
      <c r="X6" s="309"/>
      <c r="Y6" s="311"/>
    </row>
    <row r="7" spans="1:25" x14ac:dyDescent="0.2">
      <c r="A7" s="312" t="s">
        <v>364</v>
      </c>
      <c r="B7" s="312"/>
      <c r="C7" s="312"/>
      <c r="D7" s="312"/>
      <c r="E7" s="312"/>
      <c r="F7" s="312"/>
      <c r="G7" s="6">
        <v>1</v>
      </c>
      <c r="H7" s="60">
        <v>1566400660</v>
      </c>
      <c r="I7" s="60">
        <v>187215700</v>
      </c>
      <c r="J7" s="60">
        <v>76595921</v>
      </c>
      <c r="K7" s="60">
        <v>147604502</v>
      </c>
      <c r="L7" s="60">
        <v>47568237</v>
      </c>
      <c r="M7" s="60">
        <v>67550899</v>
      </c>
      <c r="N7" s="60">
        <v>659422855</v>
      </c>
      <c r="O7" s="60">
        <v>0</v>
      </c>
      <c r="P7" s="60">
        <v>0</v>
      </c>
      <c r="Q7" s="60">
        <v>0</v>
      </c>
      <c r="R7" s="60">
        <v>0</v>
      </c>
      <c r="S7" s="60">
        <v>0</v>
      </c>
      <c r="T7" s="60">
        <v>0</v>
      </c>
      <c r="U7" s="60">
        <v>714828269</v>
      </c>
      <c r="V7" s="60">
        <v>0</v>
      </c>
      <c r="W7" s="61">
        <f>H7+I7+J7+K7-L7+M7+N7+O7+P7+Q7+R7+U7+V7+S7+T7</f>
        <v>3372050569</v>
      </c>
      <c r="X7" s="60">
        <v>54931636</v>
      </c>
      <c r="Y7" s="61">
        <f>W7+X7</f>
        <v>3426982205</v>
      </c>
    </row>
    <row r="8" spans="1:25" x14ac:dyDescent="0.2">
      <c r="A8" s="294" t="s">
        <v>365</v>
      </c>
      <c r="B8" s="294"/>
      <c r="C8" s="294"/>
      <c r="D8" s="294"/>
      <c r="E8" s="294"/>
      <c r="F8" s="294"/>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4" t="s">
        <v>366</v>
      </c>
      <c r="B9" s="294"/>
      <c r="C9" s="294"/>
      <c r="D9" s="294"/>
      <c r="E9" s="294"/>
      <c r="F9" s="294"/>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5" t="s">
        <v>367</v>
      </c>
      <c r="B10" s="295"/>
      <c r="C10" s="295"/>
      <c r="D10" s="295"/>
      <c r="E10" s="295"/>
      <c r="F10" s="295"/>
      <c r="G10" s="7">
        <v>4</v>
      </c>
      <c r="H10" s="61">
        <f>H7+H8+H9</f>
        <v>1566400660</v>
      </c>
      <c r="I10" s="61">
        <f t="shared" ref="I10:Y10" si="2">I7+I8+I9</f>
        <v>187215700</v>
      </c>
      <c r="J10" s="61">
        <f t="shared" si="2"/>
        <v>76595921</v>
      </c>
      <c r="K10" s="61">
        <f t="shared" si="2"/>
        <v>147604502</v>
      </c>
      <c r="L10" s="61">
        <f t="shared" si="2"/>
        <v>47568237</v>
      </c>
      <c r="M10" s="61">
        <f t="shared" si="2"/>
        <v>67550899</v>
      </c>
      <c r="N10" s="61">
        <f t="shared" si="2"/>
        <v>659422855</v>
      </c>
      <c r="O10" s="61">
        <f t="shared" si="2"/>
        <v>0</v>
      </c>
      <c r="P10" s="61">
        <f t="shared" si="2"/>
        <v>0</v>
      </c>
      <c r="Q10" s="61">
        <f t="shared" si="2"/>
        <v>0</v>
      </c>
      <c r="R10" s="61">
        <f t="shared" si="2"/>
        <v>0</v>
      </c>
      <c r="S10" s="61">
        <f t="shared" si="2"/>
        <v>0</v>
      </c>
      <c r="T10" s="61">
        <f t="shared" si="2"/>
        <v>0</v>
      </c>
      <c r="U10" s="61">
        <f t="shared" si="2"/>
        <v>714828269</v>
      </c>
      <c r="V10" s="61">
        <f t="shared" si="2"/>
        <v>0</v>
      </c>
      <c r="W10" s="61">
        <f t="shared" si="2"/>
        <v>3372050569</v>
      </c>
      <c r="X10" s="61">
        <f t="shared" si="2"/>
        <v>54931636</v>
      </c>
      <c r="Y10" s="61">
        <f t="shared" si="2"/>
        <v>3426982205</v>
      </c>
    </row>
    <row r="11" spans="1:25" x14ac:dyDescent="0.2">
      <c r="A11" s="294" t="s">
        <v>368</v>
      </c>
      <c r="B11" s="294"/>
      <c r="C11" s="294"/>
      <c r="D11" s="294"/>
      <c r="E11" s="294"/>
      <c r="F11" s="294"/>
      <c r="G11" s="6">
        <v>5</v>
      </c>
      <c r="H11" s="62">
        <v>0</v>
      </c>
      <c r="I11" s="62">
        <v>0</v>
      </c>
      <c r="J11" s="62">
        <v>0</v>
      </c>
      <c r="K11" s="62">
        <v>0</v>
      </c>
      <c r="L11" s="62">
        <v>0</v>
      </c>
      <c r="M11" s="62">
        <v>0</v>
      </c>
      <c r="N11" s="62">
        <v>0</v>
      </c>
      <c r="O11" s="62">
        <v>0</v>
      </c>
      <c r="P11" s="62">
        <v>0</v>
      </c>
      <c r="Q11" s="62">
        <v>0</v>
      </c>
      <c r="R11" s="62">
        <v>0</v>
      </c>
      <c r="S11" s="60">
        <v>0</v>
      </c>
      <c r="T11" s="60">
        <v>0</v>
      </c>
      <c r="U11" s="62">
        <v>0</v>
      </c>
      <c r="V11" s="60">
        <v>309220793</v>
      </c>
      <c r="W11" s="61">
        <f t="shared" ref="W11:W29" si="3">H11+I11+J11+K11-L11+M11+N11+O11+P11+Q11+R11+U11+V11+S11+T11</f>
        <v>309220793</v>
      </c>
      <c r="X11" s="60">
        <v>8601261</v>
      </c>
      <c r="Y11" s="61">
        <f t="shared" ref="Y11:Y29" si="4">W11+X11</f>
        <v>317822054</v>
      </c>
    </row>
    <row r="12" spans="1:25" x14ac:dyDescent="0.2">
      <c r="A12" s="294" t="s">
        <v>369</v>
      </c>
      <c r="B12" s="294"/>
      <c r="C12" s="294"/>
      <c r="D12" s="294"/>
      <c r="E12" s="294"/>
      <c r="F12" s="294"/>
      <c r="G12" s="6">
        <v>6</v>
      </c>
      <c r="H12" s="62">
        <v>0</v>
      </c>
      <c r="I12" s="62">
        <v>0</v>
      </c>
      <c r="J12" s="62">
        <v>0</v>
      </c>
      <c r="K12" s="62">
        <v>0</v>
      </c>
      <c r="L12" s="62">
        <v>0</v>
      </c>
      <c r="M12" s="62">
        <v>0</v>
      </c>
      <c r="N12" s="60">
        <v>502188</v>
      </c>
      <c r="O12" s="62">
        <v>0</v>
      </c>
      <c r="P12" s="62">
        <v>0</v>
      </c>
      <c r="Q12" s="62">
        <v>0</v>
      </c>
      <c r="R12" s="62">
        <v>0</v>
      </c>
      <c r="S12" s="60">
        <v>0</v>
      </c>
      <c r="T12" s="60">
        <v>0</v>
      </c>
      <c r="U12" s="62">
        <v>0</v>
      </c>
      <c r="V12" s="62">
        <v>0</v>
      </c>
      <c r="W12" s="61">
        <f t="shared" si="3"/>
        <v>502188</v>
      </c>
      <c r="X12" s="60">
        <v>-137340</v>
      </c>
      <c r="Y12" s="61">
        <f t="shared" si="4"/>
        <v>364848</v>
      </c>
    </row>
    <row r="13" spans="1:25" ht="26.25" customHeight="1" x14ac:dyDescent="0.2">
      <c r="A13" s="294" t="s">
        <v>370</v>
      </c>
      <c r="B13" s="294"/>
      <c r="C13" s="294"/>
      <c r="D13" s="294"/>
      <c r="E13" s="294"/>
      <c r="F13" s="294"/>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4" t="s">
        <v>482</v>
      </c>
      <c r="B14" s="294"/>
      <c r="C14" s="294"/>
      <c r="D14" s="294"/>
      <c r="E14" s="294"/>
      <c r="F14" s="294"/>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4" t="s">
        <v>371</v>
      </c>
      <c r="B15" s="294"/>
      <c r="C15" s="294"/>
      <c r="D15" s="294"/>
      <c r="E15" s="294"/>
      <c r="F15" s="294"/>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4" t="s">
        <v>372</v>
      </c>
      <c r="B16" s="294"/>
      <c r="C16" s="294"/>
      <c r="D16" s="294"/>
      <c r="E16" s="294"/>
      <c r="F16" s="294"/>
      <c r="G16" s="6">
        <v>10</v>
      </c>
      <c r="H16" s="62">
        <v>0</v>
      </c>
      <c r="I16" s="62">
        <v>0</v>
      </c>
      <c r="J16" s="62">
        <v>0</v>
      </c>
      <c r="K16" s="62">
        <v>0</v>
      </c>
      <c r="L16" s="62">
        <v>0</v>
      </c>
      <c r="M16" s="62">
        <v>0</v>
      </c>
      <c r="N16" s="62">
        <v>0</v>
      </c>
      <c r="O16" s="62">
        <v>0</v>
      </c>
      <c r="P16" s="62">
        <v>0</v>
      </c>
      <c r="Q16" s="62">
        <v>0</v>
      </c>
      <c r="R16" s="60"/>
      <c r="S16" s="60">
        <v>0</v>
      </c>
      <c r="T16" s="60">
        <v>0</v>
      </c>
      <c r="U16" s="60">
        <v>0</v>
      </c>
      <c r="V16" s="60">
        <v>0</v>
      </c>
      <c r="W16" s="61">
        <f t="shared" si="3"/>
        <v>0</v>
      </c>
      <c r="X16" s="60">
        <v>0</v>
      </c>
      <c r="Y16" s="61">
        <f t="shared" si="4"/>
        <v>0</v>
      </c>
    </row>
    <row r="17" spans="1:25" ht="23.25" customHeight="1" x14ac:dyDescent="0.2">
      <c r="A17" s="294" t="s">
        <v>373</v>
      </c>
      <c r="B17" s="294"/>
      <c r="C17" s="294"/>
      <c r="D17" s="294"/>
      <c r="E17" s="294"/>
      <c r="F17" s="294"/>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4" t="s">
        <v>374</v>
      </c>
      <c r="B18" s="294"/>
      <c r="C18" s="294"/>
      <c r="D18" s="294"/>
      <c r="E18" s="294"/>
      <c r="F18" s="294"/>
      <c r="G18" s="6">
        <v>12</v>
      </c>
      <c r="H18" s="62">
        <v>0</v>
      </c>
      <c r="I18" s="62">
        <v>0</v>
      </c>
      <c r="J18" s="62">
        <v>0</v>
      </c>
      <c r="K18" s="62">
        <v>0</v>
      </c>
      <c r="L18" s="62">
        <v>0</v>
      </c>
      <c r="M18" s="62">
        <v>0</v>
      </c>
      <c r="N18" s="60">
        <v>-1157252</v>
      </c>
      <c r="O18" s="60">
        <v>0</v>
      </c>
      <c r="P18" s="60">
        <v>0</v>
      </c>
      <c r="Q18" s="60">
        <v>0</v>
      </c>
      <c r="R18" s="60">
        <v>0</v>
      </c>
      <c r="S18" s="60">
        <v>0</v>
      </c>
      <c r="T18" s="60">
        <v>0</v>
      </c>
      <c r="U18" s="60">
        <v>0</v>
      </c>
      <c r="V18" s="60">
        <v>0</v>
      </c>
      <c r="W18" s="61">
        <f t="shared" si="3"/>
        <v>-1157252</v>
      </c>
      <c r="X18" s="60">
        <v>0</v>
      </c>
      <c r="Y18" s="61">
        <f t="shared" si="4"/>
        <v>-1157252</v>
      </c>
    </row>
    <row r="19" spans="1:25" x14ac:dyDescent="0.2">
      <c r="A19" s="294" t="s">
        <v>375</v>
      </c>
      <c r="B19" s="294"/>
      <c r="C19" s="294"/>
      <c r="D19" s="294"/>
      <c r="E19" s="294"/>
      <c r="F19" s="294"/>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4" t="s">
        <v>376</v>
      </c>
      <c r="B20" s="294"/>
      <c r="C20" s="294"/>
      <c r="D20" s="294"/>
      <c r="E20" s="294"/>
      <c r="F20" s="294"/>
      <c r="G20" s="6">
        <v>14</v>
      </c>
      <c r="H20" s="62">
        <v>0</v>
      </c>
      <c r="I20" s="62">
        <v>0</v>
      </c>
      <c r="J20" s="62">
        <v>0</v>
      </c>
      <c r="K20" s="62">
        <v>0</v>
      </c>
      <c r="L20" s="62">
        <v>0</v>
      </c>
      <c r="M20" s="62">
        <v>0</v>
      </c>
      <c r="N20" s="60">
        <v>188734</v>
      </c>
      <c r="O20" s="60">
        <v>0</v>
      </c>
      <c r="P20" s="60">
        <v>0</v>
      </c>
      <c r="Q20" s="60">
        <v>0</v>
      </c>
      <c r="R20" s="60">
        <v>0</v>
      </c>
      <c r="S20" s="60">
        <v>0</v>
      </c>
      <c r="T20" s="60">
        <v>0</v>
      </c>
      <c r="U20" s="60">
        <v>0</v>
      </c>
      <c r="V20" s="60">
        <v>0</v>
      </c>
      <c r="W20" s="61">
        <f t="shared" si="3"/>
        <v>188734</v>
      </c>
      <c r="X20" s="60">
        <v>0</v>
      </c>
      <c r="Y20" s="61">
        <f t="shared" si="4"/>
        <v>188734</v>
      </c>
    </row>
    <row r="21" spans="1:25" ht="30.75" customHeight="1" x14ac:dyDescent="0.2">
      <c r="A21" s="294" t="s">
        <v>483</v>
      </c>
      <c r="B21" s="294"/>
      <c r="C21" s="294"/>
      <c r="D21" s="294"/>
      <c r="E21" s="294"/>
      <c r="F21" s="294"/>
      <c r="G21" s="6">
        <v>15</v>
      </c>
      <c r="H21" s="60">
        <v>0</v>
      </c>
      <c r="I21" s="60">
        <v>4272756</v>
      </c>
      <c r="J21" s="60">
        <v>0</v>
      </c>
      <c r="K21" s="60">
        <v>0</v>
      </c>
      <c r="L21" s="60">
        <v>0</v>
      </c>
      <c r="M21" s="60">
        <v>0</v>
      </c>
      <c r="N21" s="60">
        <v>0</v>
      </c>
      <c r="O21" s="60">
        <v>0</v>
      </c>
      <c r="P21" s="60">
        <v>0</v>
      </c>
      <c r="Q21" s="60">
        <v>0</v>
      </c>
      <c r="R21" s="60">
        <v>0</v>
      </c>
      <c r="S21" s="60">
        <v>0</v>
      </c>
      <c r="T21" s="60">
        <v>0</v>
      </c>
      <c r="U21" s="60">
        <v>812397</v>
      </c>
      <c r="V21" s="60">
        <v>0</v>
      </c>
      <c r="W21" s="61">
        <f t="shared" si="3"/>
        <v>5085153</v>
      </c>
      <c r="X21" s="60">
        <v>0</v>
      </c>
      <c r="Y21" s="61">
        <f t="shared" si="4"/>
        <v>5085153</v>
      </c>
    </row>
    <row r="22" spans="1:25" ht="28.5" customHeight="1" x14ac:dyDescent="0.2">
      <c r="A22" s="294" t="s">
        <v>484</v>
      </c>
      <c r="B22" s="294"/>
      <c r="C22" s="294"/>
      <c r="D22" s="294"/>
      <c r="E22" s="294"/>
      <c r="F22" s="294"/>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4" t="s">
        <v>485</v>
      </c>
      <c r="B23" s="294"/>
      <c r="C23" s="294"/>
      <c r="D23" s="294"/>
      <c r="E23" s="294"/>
      <c r="F23" s="294"/>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4" t="s">
        <v>377</v>
      </c>
      <c r="B24" s="294"/>
      <c r="C24" s="294"/>
      <c r="D24" s="294"/>
      <c r="E24" s="294"/>
      <c r="F24" s="294"/>
      <c r="G24" s="6">
        <v>18</v>
      </c>
      <c r="H24" s="60">
        <v>0</v>
      </c>
      <c r="I24" s="60">
        <v>0</v>
      </c>
      <c r="J24" s="60">
        <v>0</v>
      </c>
      <c r="K24" s="60">
        <v>0</v>
      </c>
      <c r="L24" s="60">
        <v>-8181140</v>
      </c>
      <c r="M24" s="60">
        <v>0</v>
      </c>
      <c r="N24" s="60">
        <v>0</v>
      </c>
      <c r="O24" s="60">
        <v>0</v>
      </c>
      <c r="P24" s="60">
        <v>0</v>
      </c>
      <c r="Q24" s="60">
        <v>0</v>
      </c>
      <c r="R24" s="60">
        <v>0</v>
      </c>
      <c r="S24" s="60">
        <v>0</v>
      </c>
      <c r="T24" s="60">
        <v>0</v>
      </c>
      <c r="U24" s="60">
        <v>0</v>
      </c>
      <c r="V24" s="60">
        <v>0</v>
      </c>
      <c r="W24" s="61">
        <f t="shared" si="3"/>
        <v>8181140</v>
      </c>
      <c r="X24" s="60">
        <v>0</v>
      </c>
      <c r="Y24" s="61">
        <f t="shared" si="4"/>
        <v>8181140</v>
      </c>
    </row>
    <row r="25" spans="1:25" x14ac:dyDescent="0.2">
      <c r="A25" s="294" t="s">
        <v>486</v>
      </c>
      <c r="B25" s="294"/>
      <c r="C25" s="294"/>
      <c r="D25" s="294"/>
      <c r="E25" s="294"/>
      <c r="F25" s="294"/>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294" t="s">
        <v>487</v>
      </c>
      <c r="B26" s="294"/>
      <c r="C26" s="294"/>
      <c r="D26" s="294"/>
      <c r="E26" s="294"/>
      <c r="F26" s="294"/>
      <c r="G26" s="6">
        <v>20</v>
      </c>
      <c r="H26" s="60">
        <v>0</v>
      </c>
      <c r="I26" s="60">
        <v>0</v>
      </c>
      <c r="J26" s="60">
        <v>0</v>
      </c>
      <c r="K26" s="60">
        <v>0</v>
      </c>
      <c r="L26" s="60">
        <v>0</v>
      </c>
      <c r="M26" s="60">
        <v>0</v>
      </c>
      <c r="N26" s="60">
        <v>0</v>
      </c>
      <c r="O26" s="60">
        <v>0</v>
      </c>
      <c r="P26" s="60">
        <v>0</v>
      </c>
      <c r="Q26" s="60">
        <v>0</v>
      </c>
      <c r="R26" s="60">
        <v>0</v>
      </c>
      <c r="S26" s="60">
        <v>0</v>
      </c>
      <c r="T26" s="60">
        <v>0</v>
      </c>
      <c r="U26" s="60">
        <v>-63126783</v>
      </c>
      <c r="V26" s="60">
        <v>0</v>
      </c>
      <c r="W26" s="61">
        <f t="shared" si="3"/>
        <v>-63126783</v>
      </c>
      <c r="X26" s="60">
        <v>0</v>
      </c>
      <c r="Y26" s="61">
        <f t="shared" si="4"/>
        <v>-63126783</v>
      </c>
    </row>
    <row r="27" spans="1:25" x14ac:dyDescent="0.2">
      <c r="A27" s="294" t="s">
        <v>488</v>
      </c>
      <c r="B27" s="294"/>
      <c r="C27" s="294"/>
      <c r="D27" s="294"/>
      <c r="E27" s="294"/>
      <c r="F27" s="294"/>
      <c r="G27" s="6">
        <v>21</v>
      </c>
      <c r="H27" s="60">
        <v>0</v>
      </c>
      <c r="I27" s="60">
        <v>0</v>
      </c>
      <c r="J27" s="60">
        <v>0</v>
      </c>
      <c r="K27" s="60">
        <v>0</v>
      </c>
      <c r="L27" s="60">
        <v>0</v>
      </c>
      <c r="M27" s="60">
        <v>0</v>
      </c>
      <c r="N27" s="60">
        <v>33050</v>
      </c>
      <c r="O27" s="60">
        <v>0</v>
      </c>
      <c r="P27" s="60">
        <v>0</v>
      </c>
      <c r="Q27" s="60">
        <v>0</v>
      </c>
      <c r="R27" s="60">
        <v>0</v>
      </c>
      <c r="S27" s="60">
        <v>0</v>
      </c>
      <c r="T27" s="60">
        <v>0</v>
      </c>
      <c r="U27" s="60">
        <v>0</v>
      </c>
      <c r="V27" s="60">
        <v>0</v>
      </c>
      <c r="W27" s="61">
        <f t="shared" si="3"/>
        <v>33050</v>
      </c>
      <c r="X27" s="60">
        <v>-106928</v>
      </c>
      <c r="Y27" s="61">
        <f t="shared" si="4"/>
        <v>-73878</v>
      </c>
    </row>
    <row r="28" spans="1:25" x14ac:dyDescent="0.2">
      <c r="A28" s="294" t="s">
        <v>489</v>
      </c>
      <c r="B28" s="294"/>
      <c r="C28" s="294"/>
      <c r="D28" s="294"/>
      <c r="E28" s="294"/>
      <c r="F28" s="294"/>
      <c r="G28" s="6">
        <v>22</v>
      </c>
      <c r="H28" s="60">
        <v>0</v>
      </c>
      <c r="I28" s="60">
        <v>0</v>
      </c>
      <c r="J28" s="60">
        <v>9712481</v>
      </c>
      <c r="K28" s="60">
        <v>0</v>
      </c>
      <c r="L28" s="60">
        <v>0</v>
      </c>
      <c r="M28" s="60">
        <v>2620990</v>
      </c>
      <c r="N28" s="60">
        <v>127214545</v>
      </c>
      <c r="O28" s="60">
        <v>0</v>
      </c>
      <c r="P28" s="60">
        <v>0</v>
      </c>
      <c r="Q28" s="60">
        <v>0</v>
      </c>
      <c r="R28" s="60">
        <v>0</v>
      </c>
      <c r="S28" s="60">
        <v>0</v>
      </c>
      <c r="T28" s="60">
        <v>0</v>
      </c>
      <c r="U28" s="60">
        <v>-139548016</v>
      </c>
      <c r="V28" s="60">
        <v>0</v>
      </c>
      <c r="W28" s="61">
        <f t="shared" si="3"/>
        <v>0</v>
      </c>
      <c r="X28" s="60">
        <v>0</v>
      </c>
      <c r="Y28" s="61">
        <f t="shared" si="4"/>
        <v>0</v>
      </c>
    </row>
    <row r="29" spans="1:25" x14ac:dyDescent="0.2">
      <c r="A29" s="294" t="s">
        <v>490</v>
      </c>
      <c r="B29" s="294"/>
      <c r="C29" s="294"/>
      <c r="D29" s="294"/>
      <c r="E29" s="294"/>
      <c r="F29" s="294"/>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3" t="s">
        <v>491</v>
      </c>
      <c r="B30" s="313"/>
      <c r="C30" s="313"/>
      <c r="D30" s="313"/>
      <c r="E30" s="313"/>
      <c r="F30" s="313"/>
      <c r="G30" s="8">
        <v>24</v>
      </c>
      <c r="H30" s="63">
        <f>SUM(H10:H29)</f>
        <v>1566400660</v>
      </c>
      <c r="I30" s="63">
        <f t="shared" ref="I30:Y30" si="5">SUM(I10:I29)</f>
        <v>191488456</v>
      </c>
      <c r="J30" s="63">
        <f t="shared" si="5"/>
        <v>86308402</v>
      </c>
      <c r="K30" s="63">
        <f t="shared" si="5"/>
        <v>147604502</v>
      </c>
      <c r="L30" s="63">
        <f t="shared" si="5"/>
        <v>39387097</v>
      </c>
      <c r="M30" s="63">
        <f t="shared" si="5"/>
        <v>70171889</v>
      </c>
      <c r="N30" s="63">
        <f t="shared" si="5"/>
        <v>786204120</v>
      </c>
      <c r="O30" s="63">
        <f t="shared" si="5"/>
        <v>0</v>
      </c>
      <c r="P30" s="63">
        <f t="shared" si="5"/>
        <v>0</v>
      </c>
      <c r="Q30" s="63">
        <f t="shared" si="5"/>
        <v>0</v>
      </c>
      <c r="R30" s="63">
        <f t="shared" si="5"/>
        <v>0</v>
      </c>
      <c r="S30" s="63">
        <f t="shared" si="5"/>
        <v>0</v>
      </c>
      <c r="T30" s="63">
        <f t="shared" si="5"/>
        <v>0</v>
      </c>
      <c r="U30" s="63">
        <f t="shared" si="5"/>
        <v>512965867</v>
      </c>
      <c r="V30" s="63">
        <f t="shared" si="5"/>
        <v>309220793</v>
      </c>
      <c r="W30" s="63">
        <f t="shared" si="5"/>
        <v>3630977592</v>
      </c>
      <c r="X30" s="63">
        <f t="shared" si="5"/>
        <v>63288629</v>
      </c>
      <c r="Y30" s="63">
        <f t="shared" si="5"/>
        <v>3694266221</v>
      </c>
    </row>
    <row r="31" spans="1:25" x14ac:dyDescent="0.2">
      <c r="A31" s="314" t="s">
        <v>378</v>
      </c>
      <c r="B31" s="315"/>
      <c r="C31" s="315"/>
      <c r="D31" s="315"/>
      <c r="E31" s="315"/>
      <c r="F31" s="315"/>
      <c r="G31" s="315"/>
      <c r="H31" s="315"/>
      <c r="I31" s="315"/>
      <c r="J31" s="315"/>
      <c r="K31" s="315"/>
      <c r="L31" s="315"/>
      <c r="M31" s="315"/>
      <c r="N31" s="315"/>
      <c r="O31" s="315"/>
      <c r="P31" s="315"/>
      <c r="Q31" s="315"/>
      <c r="R31" s="315"/>
      <c r="S31" s="315"/>
      <c r="T31" s="315"/>
      <c r="U31" s="315"/>
      <c r="V31" s="315"/>
      <c r="W31" s="315"/>
      <c r="X31" s="315"/>
      <c r="Y31" s="315"/>
    </row>
    <row r="32" spans="1:25" ht="36.75" customHeight="1" x14ac:dyDescent="0.2">
      <c r="A32" s="316" t="s">
        <v>379</v>
      </c>
      <c r="B32" s="317"/>
      <c r="C32" s="317"/>
      <c r="D32" s="317"/>
      <c r="E32" s="317"/>
      <c r="F32" s="317"/>
      <c r="G32" s="7">
        <v>25</v>
      </c>
      <c r="H32" s="61">
        <f>SUM(H12:H20)</f>
        <v>0</v>
      </c>
      <c r="I32" s="61">
        <f t="shared" ref="I32:Y32" si="6">SUM(I12:I20)</f>
        <v>0</v>
      </c>
      <c r="J32" s="61">
        <f t="shared" si="6"/>
        <v>0</v>
      </c>
      <c r="K32" s="61">
        <f t="shared" si="6"/>
        <v>0</v>
      </c>
      <c r="L32" s="61">
        <f t="shared" si="6"/>
        <v>0</v>
      </c>
      <c r="M32" s="61">
        <f t="shared" si="6"/>
        <v>0</v>
      </c>
      <c r="N32" s="61">
        <f t="shared" si="6"/>
        <v>-466330</v>
      </c>
      <c r="O32" s="61">
        <f t="shared" si="6"/>
        <v>0</v>
      </c>
      <c r="P32" s="61">
        <f t="shared" si="6"/>
        <v>0</v>
      </c>
      <c r="Q32" s="61">
        <f t="shared" si="6"/>
        <v>0</v>
      </c>
      <c r="R32" s="61">
        <f t="shared" si="6"/>
        <v>0</v>
      </c>
      <c r="S32" s="61">
        <f t="shared" si="6"/>
        <v>0</v>
      </c>
      <c r="T32" s="61">
        <f t="shared" si="6"/>
        <v>0</v>
      </c>
      <c r="U32" s="61">
        <f t="shared" si="6"/>
        <v>0</v>
      </c>
      <c r="V32" s="61">
        <f t="shared" si="6"/>
        <v>0</v>
      </c>
      <c r="W32" s="61">
        <f t="shared" si="6"/>
        <v>-466330</v>
      </c>
      <c r="X32" s="61">
        <f t="shared" si="6"/>
        <v>-137340</v>
      </c>
      <c r="Y32" s="61">
        <f t="shared" si="6"/>
        <v>-603670</v>
      </c>
    </row>
    <row r="33" spans="1:25" ht="31.5" customHeight="1" x14ac:dyDescent="0.2">
      <c r="A33" s="316" t="s">
        <v>492</v>
      </c>
      <c r="B33" s="317"/>
      <c r="C33" s="317"/>
      <c r="D33" s="317"/>
      <c r="E33" s="317"/>
      <c r="F33" s="317"/>
      <c r="G33" s="7">
        <v>26</v>
      </c>
      <c r="H33" s="61">
        <f>H11+H32</f>
        <v>0</v>
      </c>
      <c r="I33" s="61">
        <f t="shared" ref="I33:Y33" si="7">I11+I32</f>
        <v>0</v>
      </c>
      <c r="J33" s="61">
        <f t="shared" si="7"/>
        <v>0</v>
      </c>
      <c r="K33" s="61">
        <f t="shared" si="7"/>
        <v>0</v>
      </c>
      <c r="L33" s="61">
        <f t="shared" si="7"/>
        <v>0</v>
      </c>
      <c r="M33" s="61">
        <f t="shared" si="7"/>
        <v>0</v>
      </c>
      <c r="N33" s="61">
        <f t="shared" si="7"/>
        <v>-466330</v>
      </c>
      <c r="O33" s="61">
        <f t="shared" si="7"/>
        <v>0</v>
      </c>
      <c r="P33" s="61">
        <f t="shared" si="7"/>
        <v>0</v>
      </c>
      <c r="Q33" s="61">
        <f t="shared" si="7"/>
        <v>0</v>
      </c>
      <c r="R33" s="61">
        <f t="shared" si="7"/>
        <v>0</v>
      </c>
      <c r="S33" s="61">
        <f t="shared" si="7"/>
        <v>0</v>
      </c>
      <c r="T33" s="61">
        <f t="shared" si="7"/>
        <v>0</v>
      </c>
      <c r="U33" s="61">
        <f t="shared" si="7"/>
        <v>0</v>
      </c>
      <c r="V33" s="61">
        <f t="shared" si="7"/>
        <v>309220793</v>
      </c>
      <c r="W33" s="61">
        <f t="shared" si="7"/>
        <v>308754463</v>
      </c>
      <c r="X33" s="61">
        <f t="shared" si="7"/>
        <v>8463921</v>
      </c>
      <c r="Y33" s="61">
        <f t="shared" si="7"/>
        <v>317218384</v>
      </c>
    </row>
    <row r="34" spans="1:25" ht="30.75" customHeight="1" x14ac:dyDescent="0.2">
      <c r="A34" s="318" t="s">
        <v>493</v>
      </c>
      <c r="B34" s="319"/>
      <c r="C34" s="319"/>
      <c r="D34" s="319"/>
      <c r="E34" s="319"/>
      <c r="F34" s="319"/>
      <c r="G34" s="8">
        <v>27</v>
      </c>
      <c r="H34" s="63">
        <f>SUM(H21:H29)</f>
        <v>0</v>
      </c>
      <c r="I34" s="63">
        <f t="shared" ref="I34:Y34" si="8">SUM(I21:I29)</f>
        <v>4272756</v>
      </c>
      <c r="J34" s="63">
        <f t="shared" si="8"/>
        <v>9712481</v>
      </c>
      <c r="K34" s="63">
        <f t="shared" si="8"/>
        <v>0</v>
      </c>
      <c r="L34" s="63">
        <f t="shared" si="8"/>
        <v>-8181140</v>
      </c>
      <c r="M34" s="63">
        <f t="shared" si="8"/>
        <v>2620990</v>
      </c>
      <c r="N34" s="63">
        <f t="shared" si="8"/>
        <v>127247595</v>
      </c>
      <c r="O34" s="63">
        <f t="shared" si="8"/>
        <v>0</v>
      </c>
      <c r="P34" s="63">
        <f t="shared" si="8"/>
        <v>0</v>
      </c>
      <c r="Q34" s="63">
        <f t="shared" si="8"/>
        <v>0</v>
      </c>
      <c r="R34" s="63">
        <f t="shared" si="8"/>
        <v>0</v>
      </c>
      <c r="S34" s="63">
        <f t="shared" si="8"/>
        <v>0</v>
      </c>
      <c r="T34" s="63">
        <f t="shared" si="8"/>
        <v>0</v>
      </c>
      <c r="U34" s="63">
        <f t="shared" si="8"/>
        <v>-201862402</v>
      </c>
      <c r="V34" s="63">
        <f t="shared" si="8"/>
        <v>0</v>
      </c>
      <c r="W34" s="63">
        <f t="shared" si="8"/>
        <v>-49827440</v>
      </c>
      <c r="X34" s="63">
        <f t="shared" si="8"/>
        <v>-106928</v>
      </c>
      <c r="Y34" s="63">
        <f t="shared" si="8"/>
        <v>-49934368</v>
      </c>
    </row>
    <row r="35" spans="1:25" x14ac:dyDescent="0.2">
      <c r="A35" s="314" t="s">
        <v>380</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row>
    <row r="36" spans="1:25" x14ac:dyDescent="0.2">
      <c r="A36" s="312" t="s">
        <v>381</v>
      </c>
      <c r="B36" s="312"/>
      <c r="C36" s="312"/>
      <c r="D36" s="312"/>
      <c r="E36" s="312"/>
      <c r="F36" s="312"/>
      <c r="G36" s="6">
        <v>28</v>
      </c>
      <c r="H36" s="60">
        <v>1566400660</v>
      </c>
      <c r="I36" s="60">
        <v>191488456</v>
      </c>
      <c r="J36" s="60">
        <v>86308402</v>
      </c>
      <c r="K36" s="60">
        <v>147604502</v>
      </c>
      <c r="L36" s="60">
        <v>39387097</v>
      </c>
      <c r="M36" s="60">
        <v>70171889</v>
      </c>
      <c r="N36" s="60">
        <v>786204120</v>
      </c>
      <c r="O36" s="60">
        <v>0</v>
      </c>
      <c r="P36" s="60">
        <v>0</v>
      </c>
      <c r="Q36" s="60">
        <v>0</v>
      </c>
      <c r="R36" s="60">
        <v>0</v>
      </c>
      <c r="S36" s="60">
        <v>0</v>
      </c>
      <c r="T36" s="60">
        <v>0</v>
      </c>
      <c r="U36" s="60">
        <v>822186660</v>
      </c>
      <c r="V36" s="60">
        <v>0</v>
      </c>
      <c r="W36" s="61">
        <f>H36+I36+J36+K36-L36+M36+N36+O36+P36+Q36+R36+U36+V36+S36+T36</f>
        <v>3630977592</v>
      </c>
      <c r="X36" s="60">
        <v>63288629</v>
      </c>
      <c r="Y36" s="61">
        <f t="shared" ref="Y36:Y38" si="9">W36+X36</f>
        <v>3694266221</v>
      </c>
    </row>
    <row r="37" spans="1:25" x14ac:dyDescent="0.2">
      <c r="A37" s="294" t="s">
        <v>382</v>
      </c>
      <c r="B37" s="294"/>
      <c r="C37" s="294"/>
      <c r="D37" s="294"/>
      <c r="E37" s="294"/>
      <c r="F37" s="294"/>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4" t="s">
        <v>383</v>
      </c>
      <c r="B38" s="294"/>
      <c r="C38" s="294"/>
      <c r="D38" s="294"/>
      <c r="E38" s="294"/>
      <c r="F38" s="294"/>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5" t="s">
        <v>494</v>
      </c>
      <c r="B39" s="295"/>
      <c r="C39" s="295"/>
      <c r="D39" s="295"/>
      <c r="E39" s="295"/>
      <c r="F39" s="295"/>
      <c r="G39" s="7">
        <v>31</v>
      </c>
      <c r="H39" s="61">
        <f>H36+H37+H38</f>
        <v>1566400660</v>
      </c>
      <c r="I39" s="61">
        <f t="shared" ref="I39:Y39" si="11">I36+I37+I38</f>
        <v>191488456</v>
      </c>
      <c r="J39" s="61">
        <f t="shared" si="11"/>
        <v>86308402</v>
      </c>
      <c r="K39" s="61">
        <f t="shared" si="11"/>
        <v>147604502</v>
      </c>
      <c r="L39" s="61">
        <f t="shared" si="11"/>
        <v>39387097</v>
      </c>
      <c r="M39" s="61">
        <f t="shared" si="11"/>
        <v>70171889</v>
      </c>
      <c r="N39" s="61">
        <f t="shared" si="11"/>
        <v>786204120</v>
      </c>
      <c r="O39" s="61">
        <f t="shared" si="11"/>
        <v>0</v>
      </c>
      <c r="P39" s="61">
        <f t="shared" si="11"/>
        <v>0</v>
      </c>
      <c r="Q39" s="61">
        <f t="shared" si="11"/>
        <v>0</v>
      </c>
      <c r="R39" s="61">
        <f t="shared" si="11"/>
        <v>0</v>
      </c>
      <c r="S39" s="61">
        <f t="shared" si="11"/>
        <v>0</v>
      </c>
      <c r="T39" s="61">
        <f t="shared" si="11"/>
        <v>0</v>
      </c>
      <c r="U39" s="61">
        <f t="shared" si="11"/>
        <v>822186660</v>
      </c>
      <c r="V39" s="61">
        <f t="shared" si="11"/>
        <v>0</v>
      </c>
      <c r="W39" s="61">
        <f t="shared" si="11"/>
        <v>3630977592</v>
      </c>
      <c r="X39" s="61">
        <f t="shared" si="11"/>
        <v>63288629</v>
      </c>
      <c r="Y39" s="61">
        <f t="shared" si="11"/>
        <v>3694266221</v>
      </c>
    </row>
    <row r="40" spans="1:25" x14ac:dyDescent="0.2">
      <c r="A40" s="294" t="s">
        <v>384</v>
      </c>
      <c r="B40" s="294"/>
      <c r="C40" s="294"/>
      <c r="D40" s="294"/>
      <c r="E40" s="294"/>
      <c r="F40" s="294"/>
      <c r="G40" s="6">
        <v>32</v>
      </c>
      <c r="H40" s="62">
        <v>0</v>
      </c>
      <c r="I40" s="62">
        <v>0</v>
      </c>
      <c r="J40" s="62">
        <v>0</v>
      </c>
      <c r="K40" s="62">
        <v>0</v>
      </c>
      <c r="L40" s="62">
        <v>0</v>
      </c>
      <c r="M40" s="62">
        <v>0</v>
      </c>
      <c r="N40" s="62">
        <v>0</v>
      </c>
      <c r="O40" s="62">
        <v>0</v>
      </c>
      <c r="P40" s="62">
        <v>0</v>
      </c>
      <c r="Q40" s="62">
        <v>0</v>
      </c>
      <c r="R40" s="62">
        <v>0</v>
      </c>
      <c r="S40" s="60">
        <v>0</v>
      </c>
      <c r="T40" s="60">
        <v>0</v>
      </c>
      <c r="U40" s="62">
        <v>0</v>
      </c>
      <c r="V40" s="60">
        <v>198244190</v>
      </c>
      <c r="W40" s="61">
        <f t="shared" ref="W40:W58" si="12">H40+I40+J40+K40-L40+M40+N40+O40+P40+Q40+R40+U40+V40+S40+T40</f>
        <v>198244190</v>
      </c>
      <c r="X40" s="60">
        <v>4733072</v>
      </c>
      <c r="Y40" s="61">
        <f t="shared" ref="Y40:Y58" si="13">W40+X40</f>
        <v>202977262</v>
      </c>
    </row>
    <row r="41" spans="1:25" x14ac:dyDescent="0.2">
      <c r="A41" s="294" t="s">
        <v>385</v>
      </c>
      <c r="B41" s="294"/>
      <c r="C41" s="294"/>
      <c r="D41" s="294"/>
      <c r="E41" s="294"/>
      <c r="F41" s="294"/>
      <c r="G41" s="6">
        <v>33</v>
      </c>
      <c r="H41" s="62">
        <v>0</v>
      </c>
      <c r="I41" s="62">
        <v>0</v>
      </c>
      <c r="J41" s="62">
        <v>0</v>
      </c>
      <c r="K41" s="62">
        <v>0</v>
      </c>
      <c r="L41" s="62">
        <v>0</v>
      </c>
      <c r="M41" s="62">
        <v>0</v>
      </c>
      <c r="N41" s="60">
        <v>-154063</v>
      </c>
      <c r="O41" s="62">
        <v>0</v>
      </c>
      <c r="P41" s="62">
        <v>0</v>
      </c>
      <c r="Q41" s="62">
        <v>0</v>
      </c>
      <c r="R41" s="62">
        <v>0</v>
      </c>
      <c r="S41" s="60">
        <v>0</v>
      </c>
      <c r="T41" s="60">
        <v>0</v>
      </c>
      <c r="U41" s="62">
        <v>0</v>
      </c>
      <c r="V41" s="62">
        <v>0</v>
      </c>
      <c r="W41" s="61">
        <f t="shared" si="12"/>
        <v>-154063</v>
      </c>
      <c r="X41" s="60">
        <v>77472</v>
      </c>
      <c r="Y41" s="61">
        <f t="shared" si="13"/>
        <v>-76591</v>
      </c>
    </row>
    <row r="42" spans="1:25" ht="27" customHeight="1" x14ac:dyDescent="0.2">
      <c r="A42" s="294" t="s">
        <v>386</v>
      </c>
      <c r="B42" s="294"/>
      <c r="C42" s="294"/>
      <c r="D42" s="294"/>
      <c r="E42" s="294"/>
      <c r="F42" s="294"/>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4" t="s">
        <v>482</v>
      </c>
      <c r="B43" s="294"/>
      <c r="C43" s="294"/>
      <c r="D43" s="294"/>
      <c r="E43" s="294"/>
      <c r="F43" s="294"/>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4" t="s">
        <v>495</v>
      </c>
      <c r="B44" s="294"/>
      <c r="C44" s="294"/>
      <c r="D44" s="294"/>
      <c r="E44" s="294"/>
      <c r="F44" s="294"/>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4" t="s">
        <v>387</v>
      </c>
      <c r="B45" s="294"/>
      <c r="C45" s="294"/>
      <c r="D45" s="294"/>
      <c r="E45" s="294"/>
      <c r="F45" s="294"/>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4" t="s">
        <v>388</v>
      </c>
      <c r="B46" s="294"/>
      <c r="C46" s="294"/>
      <c r="D46" s="294"/>
      <c r="E46" s="294"/>
      <c r="F46" s="294"/>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4" t="s">
        <v>389</v>
      </c>
      <c r="B47" s="294"/>
      <c r="C47" s="294"/>
      <c r="D47" s="294"/>
      <c r="E47" s="294"/>
      <c r="F47" s="294"/>
      <c r="G47" s="6">
        <v>39</v>
      </c>
      <c r="H47" s="62">
        <v>0</v>
      </c>
      <c r="I47" s="62">
        <v>0</v>
      </c>
      <c r="J47" s="62">
        <v>0</v>
      </c>
      <c r="K47" s="62">
        <v>0</v>
      </c>
      <c r="L47" s="62">
        <v>0</v>
      </c>
      <c r="M47" s="62">
        <v>0</v>
      </c>
      <c r="N47" s="60">
        <v>0</v>
      </c>
      <c r="O47" s="60"/>
      <c r="P47" s="60">
        <v>0</v>
      </c>
      <c r="Q47" s="60">
        <v>0</v>
      </c>
      <c r="R47" s="60">
        <v>0</v>
      </c>
      <c r="S47" s="60">
        <v>0</v>
      </c>
      <c r="T47" s="60">
        <v>0</v>
      </c>
      <c r="U47" s="60">
        <v>0</v>
      </c>
      <c r="V47" s="60">
        <v>0</v>
      </c>
      <c r="W47" s="61">
        <f t="shared" si="12"/>
        <v>0</v>
      </c>
      <c r="X47" s="60">
        <v>0</v>
      </c>
      <c r="Y47" s="61">
        <f t="shared" si="13"/>
        <v>0</v>
      </c>
    </row>
    <row r="48" spans="1:25" x14ac:dyDescent="0.2">
      <c r="A48" s="294" t="s">
        <v>390</v>
      </c>
      <c r="B48" s="294"/>
      <c r="C48" s="294"/>
      <c r="D48" s="294"/>
      <c r="E48" s="294"/>
      <c r="F48" s="294"/>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4" t="s">
        <v>391</v>
      </c>
      <c r="B49" s="294"/>
      <c r="C49" s="294"/>
      <c r="D49" s="294"/>
      <c r="E49" s="294"/>
      <c r="F49" s="294"/>
      <c r="G49" s="6">
        <v>41</v>
      </c>
      <c r="H49" s="62">
        <v>0</v>
      </c>
      <c r="I49" s="62">
        <v>0</v>
      </c>
      <c r="J49" s="62">
        <v>0</v>
      </c>
      <c r="K49" s="62">
        <v>0</v>
      </c>
      <c r="L49" s="62">
        <v>0</v>
      </c>
      <c r="M49" s="62">
        <v>0</v>
      </c>
      <c r="N49" s="60">
        <v>0</v>
      </c>
      <c r="O49" s="60"/>
      <c r="P49" s="60">
        <v>0</v>
      </c>
      <c r="Q49" s="60">
        <v>0</v>
      </c>
      <c r="R49" s="60"/>
      <c r="S49" s="60">
        <v>0</v>
      </c>
      <c r="T49" s="60">
        <v>0</v>
      </c>
      <c r="U49" s="60">
        <v>0</v>
      </c>
      <c r="V49" s="60">
        <v>0</v>
      </c>
      <c r="W49" s="61">
        <f t="shared" si="12"/>
        <v>0</v>
      </c>
      <c r="X49" s="60">
        <v>0</v>
      </c>
      <c r="Y49" s="61">
        <f t="shared" si="13"/>
        <v>0</v>
      </c>
    </row>
    <row r="50" spans="1:25" ht="24" customHeight="1" x14ac:dyDescent="0.2">
      <c r="A50" s="294" t="s">
        <v>483</v>
      </c>
      <c r="B50" s="294"/>
      <c r="C50" s="294"/>
      <c r="D50" s="294"/>
      <c r="E50" s="294"/>
      <c r="F50" s="294"/>
      <c r="G50" s="6">
        <v>42</v>
      </c>
      <c r="H50" s="60">
        <v>0</v>
      </c>
      <c r="I50" s="60">
        <v>4402025</v>
      </c>
      <c r="J50" s="60">
        <v>0</v>
      </c>
      <c r="K50" s="60">
        <v>0</v>
      </c>
      <c r="L50" s="60">
        <v>0</v>
      </c>
      <c r="M50" s="60">
        <v>0</v>
      </c>
      <c r="N50" s="60">
        <v>0</v>
      </c>
      <c r="O50" s="60">
        <v>0</v>
      </c>
      <c r="P50" s="60">
        <v>0</v>
      </c>
      <c r="Q50" s="60">
        <v>0</v>
      </c>
      <c r="R50" s="60">
        <v>0</v>
      </c>
      <c r="S50" s="60">
        <v>0</v>
      </c>
      <c r="T50" s="60">
        <v>0</v>
      </c>
      <c r="U50" s="60">
        <v>-908133</v>
      </c>
      <c r="V50" s="60">
        <v>0</v>
      </c>
      <c r="W50" s="61">
        <f t="shared" si="12"/>
        <v>3493892</v>
      </c>
      <c r="X50" s="60">
        <v>0</v>
      </c>
      <c r="Y50" s="61">
        <f t="shared" si="13"/>
        <v>3493892</v>
      </c>
    </row>
    <row r="51" spans="1:25" ht="26.25" customHeight="1" x14ac:dyDescent="0.2">
      <c r="A51" s="294" t="s">
        <v>484</v>
      </c>
      <c r="B51" s="294"/>
      <c r="C51" s="294"/>
      <c r="D51" s="294"/>
      <c r="E51" s="294"/>
      <c r="F51" s="294"/>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4" t="s">
        <v>485</v>
      </c>
      <c r="B52" s="294"/>
      <c r="C52" s="294"/>
      <c r="D52" s="294"/>
      <c r="E52" s="294"/>
      <c r="F52" s="294"/>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4" t="s">
        <v>496</v>
      </c>
      <c r="B53" s="294"/>
      <c r="C53" s="294"/>
      <c r="D53" s="294"/>
      <c r="E53" s="294"/>
      <c r="F53" s="294"/>
      <c r="G53" s="6">
        <v>45</v>
      </c>
      <c r="H53" s="60">
        <v>0</v>
      </c>
      <c r="I53" s="60">
        <v>0</v>
      </c>
      <c r="J53" s="60">
        <v>0</v>
      </c>
      <c r="K53" s="60">
        <v>0</v>
      </c>
      <c r="L53" s="60">
        <v>8579022</v>
      </c>
      <c r="M53" s="60">
        <v>0</v>
      </c>
      <c r="N53" s="60">
        <v>0</v>
      </c>
      <c r="O53" s="60">
        <v>0</v>
      </c>
      <c r="P53" s="60">
        <v>0</v>
      </c>
      <c r="Q53" s="60">
        <v>0</v>
      </c>
      <c r="R53" s="60">
        <v>0</v>
      </c>
      <c r="S53" s="60">
        <v>0</v>
      </c>
      <c r="T53" s="60">
        <v>0</v>
      </c>
      <c r="U53" s="60">
        <v>0</v>
      </c>
      <c r="V53" s="60">
        <v>0</v>
      </c>
      <c r="W53" s="61">
        <f t="shared" si="12"/>
        <v>-8579022</v>
      </c>
      <c r="X53" s="60">
        <v>0</v>
      </c>
      <c r="Y53" s="61">
        <f t="shared" si="13"/>
        <v>-8579022</v>
      </c>
    </row>
    <row r="54" spans="1:25" x14ac:dyDescent="0.2">
      <c r="A54" s="294" t="s">
        <v>486</v>
      </c>
      <c r="B54" s="294"/>
      <c r="C54" s="294"/>
      <c r="D54" s="294"/>
      <c r="E54" s="294"/>
      <c r="F54" s="294"/>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294" t="s">
        <v>487</v>
      </c>
      <c r="B55" s="294"/>
      <c r="C55" s="294"/>
      <c r="D55" s="294"/>
      <c r="E55" s="294"/>
      <c r="F55" s="294"/>
      <c r="G55" s="6">
        <v>47</v>
      </c>
      <c r="H55" s="60">
        <v>0</v>
      </c>
      <c r="I55" s="60">
        <v>0</v>
      </c>
      <c r="J55" s="60">
        <v>0</v>
      </c>
      <c r="K55" s="60">
        <v>0</v>
      </c>
      <c r="L55" s="60">
        <v>0</v>
      </c>
      <c r="M55" s="60">
        <v>0</v>
      </c>
      <c r="N55" s="60">
        <v>0</v>
      </c>
      <c r="O55" s="60">
        <v>0</v>
      </c>
      <c r="P55" s="60">
        <v>0</v>
      </c>
      <c r="Q55" s="60">
        <v>0</v>
      </c>
      <c r="R55" s="60">
        <v>0</v>
      </c>
      <c r="S55" s="60">
        <v>0</v>
      </c>
      <c r="T55" s="60">
        <v>0</v>
      </c>
      <c r="U55" s="60">
        <v>-91156663</v>
      </c>
      <c r="V55" s="60">
        <v>0</v>
      </c>
      <c r="W55" s="61">
        <f t="shared" si="12"/>
        <v>-91156663</v>
      </c>
      <c r="X55" s="60">
        <v>0</v>
      </c>
      <c r="Y55" s="61">
        <f t="shared" si="13"/>
        <v>-91156663</v>
      </c>
    </row>
    <row r="56" spans="1:25" x14ac:dyDescent="0.2">
      <c r="A56" s="294" t="s">
        <v>488</v>
      </c>
      <c r="B56" s="294"/>
      <c r="C56" s="294"/>
      <c r="D56" s="294"/>
      <c r="E56" s="294"/>
      <c r="F56" s="294"/>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4" t="s">
        <v>497</v>
      </c>
      <c r="B57" s="294"/>
      <c r="C57" s="294"/>
      <c r="D57" s="294"/>
      <c r="E57" s="294"/>
      <c r="F57" s="294"/>
      <c r="G57" s="6">
        <v>49</v>
      </c>
      <c r="H57" s="60">
        <v>0</v>
      </c>
      <c r="I57" s="60">
        <v>0</v>
      </c>
      <c r="J57" s="60">
        <v>12255188</v>
      </c>
      <c r="K57" s="60">
        <v>0</v>
      </c>
      <c r="L57" s="60">
        <v>0</v>
      </c>
      <c r="M57" s="60">
        <v>4339170</v>
      </c>
      <c r="N57" s="60">
        <v>117695174</v>
      </c>
      <c r="O57" s="60">
        <v>0</v>
      </c>
      <c r="P57" s="60">
        <v>0</v>
      </c>
      <c r="Q57" s="60">
        <v>0</v>
      </c>
      <c r="R57" s="60">
        <v>0</v>
      </c>
      <c r="S57" s="60">
        <v>0</v>
      </c>
      <c r="T57" s="60">
        <v>0</v>
      </c>
      <c r="U57" s="60">
        <v>-134289532</v>
      </c>
      <c r="V57" s="60">
        <v>0</v>
      </c>
      <c r="W57" s="61">
        <f t="shared" si="12"/>
        <v>0</v>
      </c>
      <c r="X57" s="60">
        <v>0</v>
      </c>
      <c r="Y57" s="61">
        <f t="shared" si="13"/>
        <v>0</v>
      </c>
    </row>
    <row r="58" spans="1:25" x14ac:dyDescent="0.2">
      <c r="A58" s="294" t="s">
        <v>490</v>
      </c>
      <c r="B58" s="294"/>
      <c r="C58" s="294"/>
      <c r="D58" s="294"/>
      <c r="E58" s="294"/>
      <c r="F58" s="294"/>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3" t="s">
        <v>498</v>
      </c>
      <c r="B59" s="313"/>
      <c r="C59" s="313"/>
      <c r="D59" s="313"/>
      <c r="E59" s="313"/>
      <c r="F59" s="313"/>
      <c r="G59" s="8">
        <v>51</v>
      </c>
      <c r="H59" s="63">
        <f t="shared" ref="H59:T59" si="14">SUM(H39:H58)</f>
        <v>1566400660</v>
      </c>
      <c r="I59" s="63">
        <f t="shared" si="14"/>
        <v>195890481</v>
      </c>
      <c r="J59" s="63">
        <f t="shared" si="14"/>
        <v>98563590</v>
      </c>
      <c r="K59" s="63">
        <f t="shared" si="14"/>
        <v>147604502</v>
      </c>
      <c r="L59" s="63">
        <f t="shared" si="14"/>
        <v>47966119</v>
      </c>
      <c r="M59" s="63">
        <f t="shared" si="14"/>
        <v>74511059</v>
      </c>
      <c r="N59" s="63">
        <f t="shared" si="14"/>
        <v>903745231</v>
      </c>
      <c r="O59" s="63">
        <f t="shared" si="14"/>
        <v>0</v>
      </c>
      <c r="P59" s="63">
        <f t="shared" si="14"/>
        <v>0</v>
      </c>
      <c r="Q59" s="63">
        <f t="shared" si="14"/>
        <v>0</v>
      </c>
      <c r="R59" s="63">
        <f t="shared" si="14"/>
        <v>0</v>
      </c>
      <c r="S59" s="63">
        <f t="shared" si="14"/>
        <v>0</v>
      </c>
      <c r="T59" s="63">
        <f t="shared" si="14"/>
        <v>0</v>
      </c>
      <c r="U59" s="63">
        <f>SUM(U39:U58)</f>
        <v>595832332</v>
      </c>
      <c r="V59" s="63">
        <f>SUM(V39:V58)</f>
        <v>198244190</v>
      </c>
      <c r="W59" s="63">
        <f>SUM(W39:W58)</f>
        <v>3732825926</v>
      </c>
      <c r="X59" s="63">
        <f>SUM(X39:X58)</f>
        <v>68099173</v>
      </c>
      <c r="Y59" s="63">
        <f>SUM(Y39:Y58)</f>
        <v>3800925099</v>
      </c>
    </row>
    <row r="60" spans="1:25" x14ac:dyDescent="0.2">
      <c r="A60" s="314" t="s">
        <v>392</v>
      </c>
      <c r="B60" s="315"/>
      <c r="C60" s="315"/>
      <c r="D60" s="315"/>
      <c r="E60" s="315"/>
      <c r="F60" s="315"/>
      <c r="G60" s="315"/>
      <c r="H60" s="315"/>
      <c r="I60" s="315"/>
      <c r="J60" s="315"/>
      <c r="K60" s="315"/>
      <c r="L60" s="315"/>
      <c r="M60" s="315"/>
      <c r="N60" s="315"/>
      <c r="O60" s="315"/>
      <c r="P60" s="315"/>
      <c r="Q60" s="315"/>
      <c r="R60" s="315"/>
      <c r="S60" s="315"/>
      <c r="T60" s="315"/>
      <c r="U60" s="315"/>
      <c r="V60" s="315"/>
      <c r="W60" s="315"/>
      <c r="X60" s="315"/>
      <c r="Y60" s="315"/>
    </row>
    <row r="61" spans="1:25" ht="31.5" customHeight="1" x14ac:dyDescent="0.2">
      <c r="A61" s="316" t="s">
        <v>500</v>
      </c>
      <c r="B61" s="317"/>
      <c r="C61" s="317"/>
      <c r="D61" s="317"/>
      <c r="E61" s="317"/>
      <c r="F61" s="317"/>
      <c r="G61" s="7">
        <v>52</v>
      </c>
      <c r="H61" s="61">
        <f t="shared" ref="H61:T61" si="15">SUM(H41:H49)</f>
        <v>0</v>
      </c>
      <c r="I61" s="61">
        <f t="shared" si="15"/>
        <v>0</v>
      </c>
      <c r="J61" s="61">
        <f t="shared" si="15"/>
        <v>0</v>
      </c>
      <c r="K61" s="61">
        <f t="shared" si="15"/>
        <v>0</v>
      </c>
      <c r="L61" s="61">
        <f t="shared" si="15"/>
        <v>0</v>
      </c>
      <c r="M61" s="61">
        <f t="shared" si="15"/>
        <v>0</v>
      </c>
      <c r="N61" s="61">
        <f t="shared" si="15"/>
        <v>-154063</v>
      </c>
      <c r="O61" s="61">
        <f t="shared" si="15"/>
        <v>0</v>
      </c>
      <c r="P61" s="61">
        <f t="shared" si="15"/>
        <v>0</v>
      </c>
      <c r="Q61" s="61">
        <f t="shared" si="15"/>
        <v>0</v>
      </c>
      <c r="R61" s="61">
        <f t="shared" si="15"/>
        <v>0</v>
      </c>
      <c r="S61" s="61">
        <f t="shared" si="15"/>
        <v>0</v>
      </c>
      <c r="T61" s="61">
        <f t="shared" si="15"/>
        <v>0</v>
      </c>
      <c r="U61" s="61">
        <f>SUM(U41:U49)</f>
        <v>0</v>
      </c>
      <c r="V61" s="61">
        <f>SUM(V41:V49)</f>
        <v>0</v>
      </c>
      <c r="W61" s="61">
        <f>SUM(W41:W49)</f>
        <v>-154063</v>
      </c>
      <c r="X61" s="61">
        <f>SUM(X41:X49)</f>
        <v>77472</v>
      </c>
      <c r="Y61" s="61">
        <f>SUM(Y41:Y49)</f>
        <v>-76591</v>
      </c>
    </row>
    <row r="62" spans="1:25" ht="27.75" customHeight="1" x14ac:dyDescent="0.2">
      <c r="A62" s="316" t="s">
        <v>501</v>
      </c>
      <c r="B62" s="317"/>
      <c r="C62" s="317"/>
      <c r="D62" s="317"/>
      <c r="E62" s="317"/>
      <c r="F62" s="317"/>
      <c r="G62" s="7">
        <v>53</v>
      </c>
      <c r="H62" s="61">
        <f t="shared" ref="H62:T62" si="16">H40+H61</f>
        <v>0</v>
      </c>
      <c r="I62" s="61">
        <f t="shared" si="16"/>
        <v>0</v>
      </c>
      <c r="J62" s="61">
        <f t="shared" si="16"/>
        <v>0</v>
      </c>
      <c r="K62" s="61">
        <f t="shared" si="16"/>
        <v>0</v>
      </c>
      <c r="L62" s="61">
        <f t="shared" si="16"/>
        <v>0</v>
      </c>
      <c r="M62" s="61">
        <f t="shared" si="16"/>
        <v>0</v>
      </c>
      <c r="N62" s="61">
        <f t="shared" si="16"/>
        <v>-154063</v>
      </c>
      <c r="O62" s="61">
        <f t="shared" si="16"/>
        <v>0</v>
      </c>
      <c r="P62" s="61">
        <f t="shared" si="16"/>
        <v>0</v>
      </c>
      <c r="Q62" s="61">
        <f t="shared" si="16"/>
        <v>0</v>
      </c>
      <c r="R62" s="61">
        <f t="shared" si="16"/>
        <v>0</v>
      </c>
      <c r="S62" s="61">
        <f t="shared" si="16"/>
        <v>0</v>
      </c>
      <c r="T62" s="61">
        <f t="shared" si="16"/>
        <v>0</v>
      </c>
      <c r="U62" s="61">
        <f>U40+U61</f>
        <v>0</v>
      </c>
      <c r="V62" s="61">
        <f>V40+V61</f>
        <v>198244190</v>
      </c>
      <c r="W62" s="61">
        <f>W40+W61</f>
        <v>198090127</v>
      </c>
      <c r="X62" s="61">
        <f>X40+X61</f>
        <v>4810544</v>
      </c>
      <c r="Y62" s="61">
        <f>Y40+Y61</f>
        <v>202900671</v>
      </c>
    </row>
    <row r="63" spans="1:25" ht="29.25" customHeight="1" x14ac:dyDescent="0.2">
      <c r="A63" s="318" t="s">
        <v>499</v>
      </c>
      <c r="B63" s="319"/>
      <c r="C63" s="319"/>
      <c r="D63" s="319"/>
      <c r="E63" s="319"/>
      <c r="F63" s="319"/>
      <c r="G63" s="8">
        <v>54</v>
      </c>
      <c r="H63" s="63">
        <f t="shared" ref="H63:T63" si="17">SUM(H50:H58)</f>
        <v>0</v>
      </c>
      <c r="I63" s="63">
        <f t="shared" si="17"/>
        <v>4402025</v>
      </c>
      <c r="J63" s="63">
        <f t="shared" si="17"/>
        <v>12255188</v>
      </c>
      <c r="K63" s="63">
        <f t="shared" si="17"/>
        <v>0</v>
      </c>
      <c r="L63" s="63">
        <f t="shared" si="17"/>
        <v>8579022</v>
      </c>
      <c r="M63" s="63">
        <f t="shared" si="17"/>
        <v>4339170</v>
      </c>
      <c r="N63" s="63">
        <f t="shared" si="17"/>
        <v>117695174</v>
      </c>
      <c r="O63" s="63">
        <f t="shared" si="17"/>
        <v>0</v>
      </c>
      <c r="P63" s="63">
        <f t="shared" si="17"/>
        <v>0</v>
      </c>
      <c r="Q63" s="63">
        <f t="shared" si="17"/>
        <v>0</v>
      </c>
      <c r="R63" s="63">
        <f t="shared" si="17"/>
        <v>0</v>
      </c>
      <c r="S63" s="63">
        <f t="shared" si="17"/>
        <v>0</v>
      </c>
      <c r="T63" s="63">
        <f t="shared" si="17"/>
        <v>0</v>
      </c>
      <c r="U63" s="63">
        <f>SUM(U50:U58)</f>
        <v>-226354328</v>
      </c>
      <c r="V63" s="63">
        <f>SUM(V50:V58)</f>
        <v>0</v>
      </c>
      <c r="W63" s="63">
        <f>SUM(W50:W58)</f>
        <v>-96241793</v>
      </c>
      <c r="X63" s="63">
        <f>SUM(X50:X58)</f>
        <v>0</v>
      </c>
      <c r="Y63" s="63">
        <f>SUM(Y50:Y58)</f>
        <v>-96241793</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view="pageBreakPreview" zoomScaleNormal="91" zoomScaleSheetLayoutView="100" workbookViewId="0">
      <selection sqref="A1:I35"/>
    </sheetView>
  </sheetViews>
  <sheetFormatPr defaultRowHeight="12.75" x14ac:dyDescent="0.2"/>
  <cols>
    <col min="8" max="8" width="14.28515625" customWidth="1"/>
    <col min="9" max="9" width="23.85546875" customWidth="1"/>
  </cols>
  <sheetData>
    <row r="1" spans="1:9" ht="13.15" customHeight="1" x14ac:dyDescent="0.2">
      <c r="A1" s="321" t="s">
        <v>540</v>
      </c>
      <c r="B1" s="322"/>
      <c r="C1" s="322"/>
      <c r="D1" s="322"/>
      <c r="E1" s="322"/>
      <c r="F1" s="322"/>
      <c r="G1" s="322"/>
      <c r="H1" s="322"/>
      <c r="I1" s="322"/>
    </row>
    <row r="2" spans="1:9" ht="85.5" customHeight="1" x14ac:dyDescent="0.2">
      <c r="A2" s="322"/>
      <c r="B2" s="322"/>
      <c r="C2" s="322"/>
      <c r="D2" s="322"/>
      <c r="E2" s="322"/>
      <c r="F2" s="322"/>
      <c r="G2" s="322"/>
      <c r="H2" s="322"/>
      <c r="I2" s="322"/>
    </row>
    <row r="3" spans="1:9" ht="27" customHeight="1" x14ac:dyDescent="0.2">
      <c r="A3" s="322"/>
      <c r="B3" s="322"/>
      <c r="C3" s="322"/>
      <c r="D3" s="322"/>
      <c r="E3" s="322"/>
      <c r="F3" s="322"/>
      <c r="G3" s="322"/>
      <c r="H3" s="322"/>
      <c r="I3" s="322"/>
    </row>
    <row r="4" spans="1:9" ht="57.75" customHeight="1" x14ac:dyDescent="0.2">
      <c r="A4" s="322"/>
      <c r="B4" s="322"/>
      <c r="C4" s="322"/>
      <c r="D4" s="322"/>
      <c r="E4" s="322"/>
      <c r="F4" s="322"/>
      <c r="G4" s="322"/>
      <c r="H4" s="322"/>
      <c r="I4" s="322"/>
    </row>
    <row r="5" spans="1:9" ht="33.75" customHeight="1" x14ac:dyDescent="0.2">
      <c r="A5" s="322"/>
      <c r="B5" s="322"/>
      <c r="C5" s="322"/>
      <c r="D5" s="322"/>
      <c r="E5" s="322"/>
      <c r="F5" s="322"/>
      <c r="G5" s="322"/>
      <c r="H5" s="322"/>
      <c r="I5" s="322"/>
    </row>
    <row r="6" spans="1:9" ht="42" customHeight="1" x14ac:dyDescent="0.2">
      <c r="A6" s="322"/>
      <c r="B6" s="322"/>
      <c r="C6" s="322"/>
      <c r="D6" s="322"/>
      <c r="E6" s="322"/>
      <c r="F6" s="322"/>
      <c r="G6" s="322"/>
      <c r="H6" s="322"/>
      <c r="I6" s="322"/>
    </row>
    <row r="7" spans="1:9" ht="101.25" customHeight="1" x14ac:dyDescent="0.2">
      <c r="A7" s="322"/>
      <c r="B7" s="322"/>
      <c r="C7" s="322"/>
      <c r="D7" s="322"/>
      <c r="E7" s="322"/>
      <c r="F7" s="322"/>
      <c r="G7" s="322"/>
      <c r="H7" s="322"/>
      <c r="I7" s="322"/>
    </row>
    <row r="8" spans="1:9" ht="23.25" customHeight="1" x14ac:dyDescent="0.2">
      <c r="A8" s="322"/>
      <c r="B8" s="322"/>
      <c r="C8" s="322"/>
      <c r="D8" s="322"/>
      <c r="E8" s="322"/>
      <c r="F8" s="322"/>
      <c r="G8" s="322"/>
      <c r="H8" s="322"/>
      <c r="I8" s="322"/>
    </row>
    <row r="9" spans="1:9" ht="57" customHeight="1" x14ac:dyDescent="0.2">
      <c r="A9" s="322"/>
      <c r="B9" s="322"/>
      <c r="C9" s="322"/>
      <c r="D9" s="322"/>
      <c r="E9" s="322"/>
      <c r="F9" s="322"/>
      <c r="G9" s="322"/>
      <c r="H9" s="322"/>
      <c r="I9" s="322"/>
    </row>
    <row r="10" spans="1:9" ht="24" customHeight="1" x14ac:dyDescent="0.2">
      <c r="A10" s="322"/>
      <c r="B10" s="322"/>
      <c r="C10" s="322"/>
      <c r="D10" s="322"/>
      <c r="E10" s="322"/>
      <c r="F10" s="322"/>
      <c r="G10" s="322"/>
      <c r="H10" s="322"/>
      <c r="I10" s="322"/>
    </row>
    <row r="11" spans="1:9" ht="39" customHeight="1" x14ac:dyDescent="0.2">
      <c r="A11" s="322"/>
      <c r="B11" s="322"/>
      <c r="C11" s="322"/>
      <c r="D11" s="322"/>
      <c r="E11" s="322"/>
      <c r="F11" s="322"/>
      <c r="G11" s="322"/>
      <c r="H11" s="322"/>
      <c r="I11" s="322"/>
    </row>
    <row r="12" spans="1:9" ht="24" customHeight="1" x14ac:dyDescent="0.2">
      <c r="A12" s="322"/>
      <c r="B12" s="322"/>
      <c r="C12" s="322"/>
      <c r="D12" s="322"/>
      <c r="E12" s="322"/>
      <c r="F12" s="322"/>
      <c r="G12" s="322"/>
      <c r="H12" s="322"/>
      <c r="I12" s="322"/>
    </row>
    <row r="13" spans="1:9" ht="87" customHeight="1" x14ac:dyDescent="0.2">
      <c r="A13" s="322"/>
      <c r="B13" s="322"/>
      <c r="C13" s="322"/>
      <c r="D13" s="322"/>
      <c r="E13" s="322"/>
      <c r="F13" s="322"/>
      <c r="G13" s="322"/>
      <c r="H13" s="322"/>
      <c r="I13" s="322"/>
    </row>
    <row r="14" spans="1:9" ht="69" customHeight="1" x14ac:dyDescent="0.2">
      <c r="A14" s="322"/>
      <c r="B14" s="322"/>
      <c r="C14" s="322"/>
      <c r="D14" s="322"/>
      <c r="E14" s="322"/>
      <c r="F14" s="322"/>
      <c r="G14" s="322"/>
      <c r="H14" s="322"/>
      <c r="I14" s="322"/>
    </row>
    <row r="15" spans="1:9" ht="44.45" customHeight="1" x14ac:dyDescent="0.2">
      <c r="A15" s="322"/>
      <c r="B15" s="322"/>
      <c r="C15" s="322"/>
      <c r="D15" s="322"/>
      <c r="E15" s="322"/>
      <c r="F15" s="322"/>
      <c r="G15" s="322"/>
      <c r="H15" s="322"/>
      <c r="I15" s="322"/>
    </row>
    <row r="16" spans="1:9" ht="54" customHeight="1" x14ac:dyDescent="0.2">
      <c r="A16" s="322"/>
      <c r="B16" s="322"/>
      <c r="C16" s="322"/>
      <c r="D16" s="322"/>
      <c r="E16" s="322"/>
      <c r="F16" s="322"/>
      <c r="G16" s="322"/>
      <c r="H16" s="322"/>
      <c r="I16" s="322"/>
    </row>
    <row r="17" spans="1:9" ht="45" customHeight="1" x14ac:dyDescent="0.2">
      <c r="A17" s="322"/>
      <c r="B17" s="322"/>
      <c r="C17" s="322"/>
      <c r="D17" s="322"/>
      <c r="E17" s="322"/>
      <c r="F17" s="322"/>
      <c r="G17" s="322"/>
      <c r="H17" s="322"/>
      <c r="I17" s="322"/>
    </row>
    <row r="18" spans="1:9" ht="43.5" customHeight="1" x14ac:dyDescent="0.2">
      <c r="A18" s="322"/>
      <c r="B18" s="322"/>
      <c r="C18" s="322"/>
      <c r="D18" s="322"/>
      <c r="E18" s="322"/>
      <c r="F18" s="322"/>
      <c r="G18" s="322"/>
      <c r="H18" s="322"/>
      <c r="I18" s="322"/>
    </row>
    <row r="19" spans="1:9" ht="56.25" customHeight="1" x14ac:dyDescent="0.2">
      <c r="A19" s="322"/>
      <c r="B19" s="322"/>
      <c r="C19" s="322"/>
      <c r="D19" s="322"/>
      <c r="E19" s="322"/>
      <c r="F19" s="322"/>
      <c r="G19" s="322"/>
      <c r="H19" s="322"/>
      <c r="I19" s="322"/>
    </row>
    <row r="20" spans="1:9" ht="33" customHeight="1" x14ac:dyDescent="0.2">
      <c r="A20" s="322"/>
      <c r="B20" s="322"/>
      <c r="C20" s="322"/>
      <c r="D20" s="322"/>
      <c r="E20" s="322"/>
      <c r="F20" s="322"/>
      <c r="G20" s="322"/>
      <c r="H20" s="322"/>
      <c r="I20" s="322"/>
    </row>
    <row r="21" spans="1:9" ht="79.5" customHeight="1" x14ac:dyDescent="0.2">
      <c r="A21" s="322"/>
      <c r="B21" s="322"/>
      <c r="C21" s="322"/>
      <c r="D21" s="322"/>
      <c r="E21" s="322"/>
      <c r="F21" s="322"/>
      <c r="G21" s="322"/>
      <c r="H21" s="322"/>
      <c r="I21" s="322"/>
    </row>
    <row r="22" spans="1:9" ht="220.5" customHeight="1" x14ac:dyDescent="0.2">
      <c r="A22" s="322"/>
      <c r="B22" s="322"/>
      <c r="C22" s="322"/>
      <c r="D22" s="322"/>
      <c r="E22" s="322"/>
      <c r="F22" s="322"/>
      <c r="G22" s="322"/>
      <c r="H22" s="322"/>
      <c r="I22" s="322"/>
    </row>
    <row r="23" spans="1:9" ht="33.75" customHeight="1" x14ac:dyDescent="0.2">
      <c r="A23" s="322"/>
      <c r="B23" s="322"/>
      <c r="C23" s="322"/>
      <c r="D23" s="322"/>
      <c r="E23" s="322"/>
      <c r="F23" s="322"/>
      <c r="G23" s="322"/>
      <c r="H23" s="322"/>
      <c r="I23" s="322"/>
    </row>
    <row r="24" spans="1:9" ht="41.25" customHeight="1" x14ac:dyDescent="0.2">
      <c r="A24" s="322"/>
      <c r="B24" s="322"/>
      <c r="C24" s="322"/>
      <c r="D24" s="322"/>
      <c r="E24" s="322"/>
      <c r="F24" s="322"/>
      <c r="G24" s="322"/>
      <c r="H24" s="322"/>
      <c r="I24" s="322"/>
    </row>
    <row r="25" spans="1:9" ht="33" customHeight="1" x14ac:dyDescent="0.2">
      <c r="A25" s="322"/>
      <c r="B25" s="322"/>
      <c r="C25" s="322"/>
      <c r="D25" s="322"/>
      <c r="E25" s="322"/>
      <c r="F25" s="322"/>
      <c r="G25" s="322"/>
      <c r="H25" s="322"/>
      <c r="I25" s="322"/>
    </row>
    <row r="26" spans="1:9" ht="104.25" customHeight="1" x14ac:dyDescent="0.2">
      <c r="A26" s="322"/>
      <c r="B26" s="322"/>
      <c r="C26" s="322"/>
      <c r="D26" s="322"/>
      <c r="E26" s="322"/>
      <c r="F26" s="322"/>
      <c r="G26" s="322"/>
      <c r="H26" s="322"/>
      <c r="I26" s="322"/>
    </row>
    <row r="27" spans="1:9" ht="90" customHeight="1" x14ac:dyDescent="0.2">
      <c r="A27" s="322"/>
      <c r="B27" s="322"/>
      <c r="C27" s="322"/>
      <c r="D27" s="322"/>
      <c r="E27" s="322"/>
      <c r="F27" s="322"/>
      <c r="G27" s="322"/>
      <c r="H27" s="322"/>
      <c r="I27" s="322"/>
    </row>
    <row r="28" spans="1:9" ht="192" customHeight="1" x14ac:dyDescent="0.2">
      <c r="A28" s="322"/>
      <c r="B28" s="322"/>
      <c r="C28" s="322"/>
      <c r="D28" s="322"/>
      <c r="E28" s="322"/>
      <c r="F28" s="322"/>
      <c r="G28" s="322"/>
      <c r="H28" s="322"/>
      <c r="I28" s="322"/>
    </row>
    <row r="29" spans="1:9" ht="133.5" customHeight="1" x14ac:dyDescent="0.2">
      <c r="A29" s="322"/>
      <c r="B29" s="322"/>
      <c r="C29" s="322"/>
      <c r="D29" s="322"/>
      <c r="E29" s="322"/>
      <c r="F29" s="322"/>
      <c r="G29" s="322"/>
      <c r="H29" s="322"/>
      <c r="I29" s="322"/>
    </row>
    <row r="30" spans="1:9" ht="152.25" customHeight="1" x14ac:dyDescent="0.2">
      <c r="A30" s="322"/>
      <c r="B30" s="322"/>
      <c r="C30" s="322"/>
      <c r="D30" s="322"/>
      <c r="E30" s="322"/>
      <c r="F30" s="322"/>
      <c r="G30" s="322"/>
      <c r="H30" s="322"/>
      <c r="I30" s="322"/>
    </row>
    <row r="31" spans="1:9" ht="101.25" customHeight="1" x14ac:dyDescent="0.2">
      <c r="A31" s="322"/>
      <c r="B31" s="322"/>
      <c r="C31" s="322"/>
      <c r="D31" s="322"/>
      <c r="E31" s="322"/>
      <c r="F31" s="322"/>
      <c r="G31" s="322"/>
      <c r="H31" s="322"/>
      <c r="I31" s="322"/>
    </row>
    <row r="32" spans="1:9" ht="153.75" customHeight="1" x14ac:dyDescent="0.2">
      <c r="A32" s="322"/>
      <c r="B32" s="322"/>
      <c r="C32" s="322"/>
      <c r="D32" s="322"/>
      <c r="E32" s="322"/>
      <c r="F32" s="322"/>
      <c r="G32" s="322"/>
      <c r="H32" s="322"/>
      <c r="I32" s="322"/>
    </row>
    <row r="33" spans="1:9" ht="83.25" customHeight="1" x14ac:dyDescent="0.2">
      <c r="A33" s="322"/>
      <c r="B33" s="322"/>
      <c r="C33" s="322"/>
      <c r="D33" s="322"/>
      <c r="E33" s="322"/>
      <c r="F33" s="322"/>
      <c r="G33" s="322"/>
      <c r="H33" s="322"/>
      <c r="I33" s="322"/>
    </row>
    <row r="34" spans="1:9" ht="131.25" customHeight="1" x14ac:dyDescent="0.2">
      <c r="A34" s="322"/>
      <c r="B34" s="322"/>
      <c r="C34" s="322"/>
      <c r="D34" s="322"/>
      <c r="E34" s="322"/>
      <c r="F34" s="322"/>
      <c r="G34" s="322"/>
      <c r="H34" s="322"/>
      <c r="I34" s="322"/>
    </row>
    <row r="35" spans="1:9" ht="97.5" customHeight="1" x14ac:dyDescent="0.2">
      <c r="A35" s="322"/>
      <c r="B35" s="322"/>
      <c r="C35" s="322"/>
      <c r="D35" s="322"/>
      <c r="E35" s="322"/>
      <c r="F35" s="322"/>
      <c r="G35" s="322"/>
      <c r="H35" s="322"/>
      <c r="I35" s="322"/>
    </row>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2022-07-15T05:48:41Z</cp:lastPrinted>
  <dcterms:created xsi:type="dcterms:W3CDTF">2008-10-17T11:51:54Z</dcterms:created>
  <dcterms:modified xsi:type="dcterms:W3CDTF">2022-07-15T08:02:58Z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