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GFI_POD\2023 HANFA\12.2023\"/>
    </mc:Choice>
  </mc:AlternateContent>
  <xr:revisionPtr revIDLastSave="0" documentId="13_ncr:1_{599F736E-2E03-4CC3-A76E-BDFE2B9715FE}" xr6:coauthVersionLast="47" xr6:coauthVersionMax="47" xr10:uidLastSave="{00000000-0000-0000-0000-000000000000}"/>
  <bookViews>
    <workbookView xWindow="-120" yWindow="-120" windowWidth="29040" windowHeight="15840" activeTab="6"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6">Notes!$A$1:$I$66</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21" l="1"/>
  <c r="H20" i="21"/>
  <c r="X63" i="22" l="1"/>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W10" i="22" s="1"/>
  <c r="H13" i="21"/>
  <c r="H21" i="21" s="1"/>
  <c r="I97" i="19"/>
  <c r="H97" i="19"/>
  <c r="I90" i="19"/>
  <c r="H90" i="19"/>
  <c r="I117" i="18"/>
  <c r="H117" i="18"/>
  <c r="I105" i="18"/>
  <c r="H105" i="18"/>
  <c r="I98" i="18"/>
  <c r="H98" i="18"/>
  <c r="I94" i="18"/>
  <c r="H94" i="18"/>
  <c r="I91" i="18"/>
  <c r="H91" i="18"/>
  <c r="I85" i="18"/>
  <c r="H85" i="18"/>
  <c r="H78" i="18"/>
  <c r="Y63" i="22" l="1"/>
  <c r="Y34" i="22"/>
  <c r="I107" i="19"/>
  <c r="I108" i="19" s="1"/>
  <c r="W39" i="22"/>
  <c r="W34" i="22"/>
  <c r="W32" i="22"/>
  <c r="W33" i="22" s="1"/>
  <c r="W30" i="22"/>
  <c r="H107" i="19"/>
  <c r="H108" i="19" s="1"/>
  <c r="W63" i="22"/>
  <c r="Y61" i="22"/>
  <c r="Y62" i="22" s="1"/>
  <c r="W61" i="22"/>
  <c r="W62" i="22" s="1"/>
  <c r="W59" i="22"/>
  <c r="Y36" i="22"/>
  <c r="Y39" i="22" s="1"/>
  <c r="Y59" i="22" s="1"/>
  <c r="Y7" i="22"/>
  <c r="Y10" i="22" s="1"/>
  <c r="Y13" i="22"/>
  <c r="Y32" i="22" s="1"/>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I28" i="19"/>
  <c r="H28" i="19"/>
  <c r="I25" i="19"/>
  <c r="H25" i="19"/>
  <c r="I19" i="19"/>
  <c r="H19" i="19"/>
  <c r="I15" i="19"/>
  <c r="H15" i="19"/>
  <c r="H13" i="19" s="1"/>
  <c r="I7" i="19"/>
  <c r="H7" i="19"/>
  <c r="I78" i="18"/>
  <c r="H75" i="18"/>
  <c r="H133" i="18" s="1"/>
  <c r="I60" i="18"/>
  <c r="H60" i="18"/>
  <c r="I53" i="18"/>
  <c r="H53" i="18"/>
  <c r="I45" i="18"/>
  <c r="H45" i="18"/>
  <c r="I38" i="18"/>
  <c r="H38" i="18"/>
  <c r="I27" i="18"/>
  <c r="H27" i="18"/>
  <c r="I17" i="18"/>
  <c r="H17" i="18"/>
  <c r="I10" i="18"/>
  <c r="H10" i="18"/>
  <c r="H60" i="19" l="1"/>
  <c r="H59" i="19"/>
  <c r="I44" i="18"/>
  <c r="I59" i="19"/>
  <c r="H9" i="18"/>
  <c r="I75" i="18"/>
  <c r="I133" i="18" s="1"/>
  <c r="I13" i="19"/>
  <c r="I60" i="19" s="1"/>
  <c r="H55" i="20"/>
  <c r="H36" i="21"/>
  <c r="H49" i="21"/>
  <c r="I9" i="18"/>
  <c r="H44" i="18"/>
  <c r="I24" i="20"/>
  <c r="I27" i="20" s="1"/>
  <c r="I42" i="20"/>
  <c r="I55" i="20"/>
  <c r="I36" i="21"/>
  <c r="I49" i="21"/>
  <c r="H62" i="19"/>
  <c r="H63" i="19"/>
  <c r="H61" i="19"/>
  <c r="H24" i="20"/>
  <c r="H27" i="20" s="1"/>
  <c r="H42" i="20"/>
  <c r="I62" i="19" l="1"/>
  <c r="I63" i="19"/>
  <c r="I72" i="18"/>
  <c r="I61" i="19"/>
  <c r="I66" i="19" s="1"/>
  <c r="I57" i="20"/>
  <c r="I59" i="20" s="1"/>
  <c r="I51" i="21"/>
  <c r="I53" i="21" s="1"/>
  <c r="H51" i="21"/>
  <c r="H53" i="21" s="1"/>
  <c r="H57" i="20"/>
  <c r="H59" i="20" s="1"/>
  <c r="H72" i="18"/>
  <c r="H67" i="19"/>
  <c r="H65" i="19"/>
  <c r="H66" i="19"/>
  <c r="H89" i="19"/>
  <c r="I89" i="19"/>
  <c r="I65" i="19" l="1"/>
  <c r="I67" i="19"/>
</calcChain>
</file>

<file path=xl/sharedStrings.xml><?xml version="1.0" encoding="utf-8"?>
<sst xmlns="http://schemas.openxmlformats.org/spreadsheetml/2006/main" count="531" uniqueCount="518">
  <si>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</si>
  <si>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</si>
  <si>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</si>
  <si>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</si>
  <si>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</si>
  <si>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</si>
  <si>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</si>
  <si>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</si>
  <si>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</si>
  <si>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</si>
  <si>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</si>
  <si>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</si>
  <si>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</si>
  <si>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</si>
  <si>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</si>
  <si>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</si>
  <si>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</si>
  <si>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</si>
  <si>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</si>
  <si>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</si>
  <si>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</si>
  <si>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</si>
  <si>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</si>
  <si>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</si>
  <si>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</si>
  <si>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</si>
  <si>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</si>
  <si>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</si>
  <si>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</si>
  <si>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</si>
  <si>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</si>
  <si>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</si>
  <si>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</si>
  <si>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</si>
  <si>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</si>
  <si>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</si>
  <si>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</si>
  <si>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</si>
  <si>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</si>
  <si>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</si>
  <si>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</si>
  <si>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</si>
  <si>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</si>
  <si>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</si>
  <si>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</si>
  <si>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</si>
  <si>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</si>
  <si>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</si>
  <si>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</si>
  <si>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</si>
  <si>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</si>
  <si>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</si>
  <si>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</si>
  <si>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</si>
  <si>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</si>
  <si>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</si>
  <si>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</si>
  <si>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</si>
  <si>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</si>
  <si>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</si>
  <si>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</si>
  <si>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</si>
  <si>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</si>
  <si>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</si>
  <si>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</si>
  <si>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</si>
  <si>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</si>
  <si>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</si>
  <si>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</si>
  <si>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</si>
  <si>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</si>
  <si>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</si>
  <si>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</si>
  <si>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</si>
  <si>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</si>
  <si>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</si>
  <si>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</si>
  <si>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</si>
  <si>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</si>
  <si>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</si>
  <si>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</si>
  <si>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</si>
  <si>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</si>
  <si>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</si>
  <si>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</si>
  <si>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</si>
  <si>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</si>
  <si>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</si>
  <si>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</si>
  <si>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</si>
  <si>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</si>
  <si>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</si>
  <si>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</si>
  <si>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</si>
  <si>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</si>
  <si>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</si>
  <si>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</si>
  <si>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</si>
  <si>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</si>
  <si>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</si>
  <si>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</si>
  <si>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</si>
  <si>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</si>
  <si>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</si>
  <si>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</si>
  <si>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</si>
  <si>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</si>
  <si>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</si>
  <si>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</si>
  <si>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</si>
  <si>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</si>
  <si>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</si>
  <si>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</si>
  <si>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</si>
  <si>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</si>
  <si>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</si>
  <si>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</si>
  <si>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</si>
  <si>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</si>
  <si>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</si>
  <si>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</si>
  <si>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</si>
  <si>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</si>
  <si>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</si>
  <si>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</si>
  <si>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</si>
  <si>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</si>
  <si>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</si>
  <si>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</si>
  <si>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</si>
  <si>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</si>
  <si>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</si>
  <si>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</si>
  <si>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</si>
  <si>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</si>
  <si>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</si>
  <si>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</si>
  <si>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</si>
  <si>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</si>
  <si>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</si>
  <si>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</si>
  <si>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</si>
  <si>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</si>
  <si>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</si>
  <si>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</si>
  <si>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</si>
  <si>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</si>
  <si>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</si>
  <si>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</si>
  <si>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</si>
  <si>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</si>
  <si>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</si>
  <si>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</si>
  <si>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</si>
  <si>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</si>
  <si>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</si>
  <si>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</si>
  <si>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</si>
  <si>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</si>
  <si>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</si>
  <si>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</si>
  <si>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</si>
  <si>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</si>
  <si>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</si>
  <si>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</si>
  <si>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</si>
  <si>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</si>
  <si>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</si>
  <si>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</si>
  <si>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</si>
  <si>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</si>
  <si>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</si>
  <si>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</si>
  <si>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</si>
  <si>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</si>
  <si>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</si>
  <si>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</si>
  <si>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</si>
  <si>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</si>
  <si>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</si>
  <si>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</si>
  <si>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</si>
  <si>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</si>
  <si>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</si>
  <si>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</si>
  <si>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</si>
  <si>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</si>
  <si>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</si>
  <si>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</si>
  <si>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</si>
  <si>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</si>
  <si>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</si>
  <si>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</si>
  <si>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</si>
  <si>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</si>
  <si>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</si>
  <si>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</si>
  <si>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</si>
  <si>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</si>
  <si>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</si>
  <si>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</si>
  <si>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</si>
  <si>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</si>
  <si>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</si>
  <si>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</si>
  <si>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</si>
  <si>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</si>
  <si>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</si>
  <si>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</si>
  <si>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</si>
  <si>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</si>
  <si>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</si>
  <si>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</si>
  <si>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</si>
  <si>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</si>
  <si>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</si>
  <si>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</si>
  <si>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</si>
  <si>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</si>
  <si>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</si>
  <si>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</si>
  <si>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</si>
  <si>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</si>
  <si>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</si>
  <si>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</si>
  <si>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</si>
  <si>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</si>
  <si>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</si>
  <si>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</si>
  <si>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</si>
  <si>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</si>
  <si>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</si>
  <si>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</si>
  <si>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</si>
  <si>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</si>
  <si>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</si>
  <si>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</si>
  <si>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</si>
  <si>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</si>
  <si>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</si>
  <si>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</si>
  <si>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</si>
  <si>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</si>
  <si>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</si>
  <si>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</si>
  <si>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</si>
  <si>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</si>
  <si>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</si>
  <si>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</si>
  <si>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</si>
  <si>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</si>
  <si>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</si>
  <si>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</si>
  <si>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</si>
  <si>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</si>
  <si>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</si>
  <si>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</si>
  <si>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</si>
  <si>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</si>
  <si>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</si>
  <si>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</si>
  <si>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</si>
  <si>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</si>
  <si>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</si>
  <si>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</si>
  <si>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</si>
  <si>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</si>
  <si>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</si>
  <si>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</si>
  <si>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</si>
  <si>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</si>
  <si>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</si>
  <si>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</si>
  <si>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</si>
  <si>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</si>
  <si>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</si>
  <si>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</si>
  <si>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</si>
  <si>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</si>
  <si>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</si>
  <si>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</si>
  <si>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</si>
  <si>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</si>
  <si>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</si>
  <si>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</si>
  <si>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</si>
  <si>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</si>
  <si>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</si>
  <si>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</si>
  <si>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</si>
  <si>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</si>
  <si>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</si>
  <si>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</si>
  <si>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</si>
  <si>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</si>
  <si>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</si>
  <si>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</si>
  <si>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</si>
  <si>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</si>
  <si>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</si>
  <si>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</si>
  <si>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</si>
  <si>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</si>
  <si>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</si>
  <si>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</si>
  <si>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</si>
  <si>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</si>
  <si>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</si>
  <si>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</si>
  <si>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</si>
  <si>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</si>
  <si>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</si>
  <si>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</si>
  <si>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</si>
  <si>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</si>
  <si>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</si>
  <si>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</si>
  <si>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</si>
  <si>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</si>
  <si>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</si>
  <si>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</si>
  <si>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</si>
  <si>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</si>
  <si>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</si>
  <si>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</si>
  <si>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</si>
  <si>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</si>
  <si>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</si>
  <si>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</si>
  <si>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</si>
  <si>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</si>
  <si>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</si>
  <si>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</si>
  <si>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</si>
  <si>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</si>
  <si>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</si>
  <si>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</si>
  <si>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</si>
  <si>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</si>
  <si>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</si>
  <si>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</si>
  <si>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</si>
  <si>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</si>
  <si>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</si>
  <si>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</si>
  <si>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</si>
  <si>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</si>
  <si>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</si>
  <si>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</si>
  <si>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</si>
  <si>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</si>
  <si>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</si>
  <si>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</si>
  <si>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</si>
  <si>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</si>
  <si>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</si>
  <si>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</si>
  <si>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</si>
  <si>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</si>
  <si>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</si>
  <si>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</si>
  <si>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</si>
  <si>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</si>
  <si>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</si>
  <si>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</si>
  <si>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</si>
  <si>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</si>
  <si>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</si>
  <si>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</si>
  <si>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</si>
  <si>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</si>
  <si>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</si>
  <si>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</si>
  <si>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</si>
  <si>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</si>
  <si>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</si>
  <si>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</si>
  <si>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</si>
  <si>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</si>
  <si>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</si>
  <si>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</si>
  <si>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</si>
  <si>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</si>
  <si>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</si>
  <si>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</si>
  <si>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</si>
  <si>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</si>
  <si>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</si>
  <si>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</si>
  <si>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</si>
  <si>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</si>
  <si>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</si>
  <si>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</si>
  <si>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</si>
  <si>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</si>
  <si>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</si>
  <si>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</si>
  <si>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</si>
  <si>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</si>
  <si>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</si>
  <si>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</si>
  <si>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</si>
  <si>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</si>
  <si>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</si>
  <si>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</si>
  <si>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</si>
  <si>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</si>
  <si>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</si>
  <si>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</si>
  <si>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</si>
  <si>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</si>
  <si>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</si>
  <si>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</si>
  <si>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</si>
  <si>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</si>
  <si>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</si>
  <si>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</si>
  <si>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</si>
  <si>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</si>
  <si>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</si>
  <si>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</si>
  <si>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</si>
  <si>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</si>
  <si>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</si>
  <si>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</si>
  <si>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</si>
  <si>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</si>
  <si>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</si>
  <si>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</si>
  <si>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</si>
  <si>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</si>
  <si>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</si>
  <si>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</si>
  <si>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</si>
  <si>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</si>
  <si>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</si>
  <si>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</si>
  <si>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</si>
  <si>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</si>
  <si>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</si>
  <si>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</si>
  <si>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</si>
  <si>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</si>
  <si>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</si>
  <si>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</si>
  <si>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</si>
  <si>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</si>
  <si>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</si>
  <si>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</si>
  <si>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</si>
  <si>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</si>
  <si>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</si>
  <si>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</si>
  <si>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</si>
  <si>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</si>
  <si>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</si>
  <si>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</si>
  <si>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</si>
  <si>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</si>
  <si>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</si>
  <si>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</si>
  <si>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</si>
  <si>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</si>
  <si>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</si>
  <si>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</si>
  <si>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</si>
  <si>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</si>
  <si>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</si>
  <si>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</si>
  <si>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</si>
  <si>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</si>
  <si>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</si>
  <si>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</si>
  <si>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</si>
  <si>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</si>
  <si>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</si>
  <si>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</si>
  <si>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</si>
  <si>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</si>
  <si>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</si>
  <si>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</si>
  <si>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</si>
  <si>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</si>
  <si>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</si>
  <si>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</si>
  <si>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</si>
  <si>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</si>
  <si>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</si>
  <si>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</si>
  <si>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</si>
  <si>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</si>
  <si>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in EUR</t>
  </si>
  <si>
    <t> 31.12.2023</t>
  </si>
  <si>
    <t>03454088</t>
  </si>
  <si>
    <t>HR</t>
  </si>
  <si>
    <t>010006549</t>
  </si>
  <si>
    <t>18928523252</t>
  </si>
  <si>
    <t>549300TMC6BYESPQ7W85</t>
  </si>
  <si>
    <t>1627</t>
  </si>
  <si>
    <t>PODRAVKA prehrambena industrija d.d., KOPRIVNICA</t>
  </si>
  <si>
    <t>KOPRIVNICA</t>
  </si>
  <si>
    <t>ANTE STARČEVIĆA 32</t>
  </si>
  <si>
    <t>podravka@podravka.hr</t>
  </si>
  <si>
    <t>www.podravka.com</t>
  </si>
  <si>
    <t>KN</t>
  </si>
  <si>
    <t>RD</t>
  </si>
  <si>
    <t>No</t>
  </si>
  <si>
    <t>048 651 200</t>
  </si>
  <si>
    <t>Ernst &amp; Young d.o.o.</t>
  </si>
  <si>
    <t>Berislav Horvat</t>
  </si>
  <si>
    <t>Submitter: Obveznik: PODRAVKA prehrambena industrija d.d., KOPRIVNICA</t>
  </si>
  <si>
    <t xml:space="preserve">balance as at 31.12.2023  </t>
  </si>
  <si>
    <t>for the period 01.01.2023 to 31.12.2023</t>
  </si>
  <si>
    <t>Submitter: PODRAVKA prehrambena industrija d.d., KOPRIVNICA</t>
  </si>
  <si>
    <t>for the period 01.01.2023 . to 31.12.2023.</t>
  </si>
  <si>
    <t>Julijana Artner Kukec</t>
  </si>
  <si>
    <t>Julijana.ArtnerKukec@podravka.hr</t>
  </si>
  <si>
    <r>
      <t xml:space="preserve">  </t>
    </r>
    <r>
      <rPr>
        <sz val="10"/>
        <rFont val="Podravka Sans"/>
        <family val="3"/>
      </rPr>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Name of issuer: PODRAVKA prehrambena industrija d.d., Ante Starčevića 32,  KOPRIVNICA
Personal identification number (OIB): 18928523252
Reporting period: 1 January 2023 – 31 December 2023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Given that the Republic of Croatia introduced the euro as the official currency on 1 January 2023, in accordance with the Law on the Introduction of the Euro as the official currency in the Republic of Croatia, the Company changed the presentation currency for the purposes of preparing financial statements for the year ended 31 December 2023 from kuna to euros, and the financial statements for the year ended 31 December 2023 were first time prepared in euros. From 1 January 2023, the euro is also the functional currency of the Company (until 1 January 2023, it was kuna). 
Although the change in the presentation currency in the financial statements represents a change in accounting policy that requires retroactive application, the Company did not publish the third balance sheet in the financial statements for the year ended 31 December 2023 in accordance with International Accounting Standard 8 (IAS) Accounting Policies, Changes in Accounting Estimates and Errors, given that it has determined that the change in the presentation currency has no significant impact on the Company's financial statements, due to the stable HRK/EUR exchange rate over the past few years.
All significant accounting policies applied in the preparation of the financial statements have been disclosed in the audited annual financial statements.
b) Information to be disclosed under IFRS that is not presented in the statement of financial position, statement of comprehensive income, statement of cash flows and statement of changes in equity is disclosed in the notes to the audited annual financial statements.
c) Additional information that is not presented in the statement of financial position, statement of comprehensive income, statement of cash flows and statement of changes in equity, but is important for understanding any of them is disclosed in the notes to the audited annual financial statements.
d) In addition to the above information, the following information is disclosed in the notes to the annual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2023, accounting policies did not change.
3. The Company has contingent liabilities under guarantees and warranties given not recognized in the statement of financial position. As at 31 December 2023, guarantees and warranties given amounted to EUR 4,896 thousand (2022: EUR 20,367 thousand). According to the assessment of the Company’s Management Board as at 31 December 2023 there is no significant probability of the occurrence of these liabilities for the Company. On 31 December 2023 off-balance sheet items amount to EUR 9,894 thousand (2022: EUR 24,850 thousand).
4. The Company has no approved advances and loans to members of the administrative, management and supervisory bodies and no liabilities agreed in their favour through guarantees.
5. In the period Jan - Dec 2023, the Company generated gains from disposal of property, plant, equipment and intangibles in the amount of EUR 529 thousand (Jan - Dec 2022: EUR 136 thousand) reported under the item other operating income (outside the group).
In the period Jan - Dec 2023, the Company generated losses from impairment on intangible assets in the amount of EUR 157 thousand (Jan - Dec  2022: EUR 123 thousand), and losses from impairment on property, plant and equipment in the amount of EUR 77 thousand (Jan - Dec  2022: EUR 0 thousand), reported under the item value adjustments fixed assets other than financial assets.
During 2023, the Company received income on the basis of dividend in the amount of EUR 11,116 thousand (2022: EUR 11,235 thousand) reported under the item financial income.
6. The Company’s debt maturing after more than 5 years relates to lease liabilities in the amount of EUR 2,070 thousand (2022: EUR 1,946 thousand).
At 31 December 2023 the Company has no pledged buildings, land and equipment for credit obligations (2022: EUR 0 thousand).
7. The average number of employees in the Company during 2023 was 3,254 employees (2022: 3,258 employees).
8. There was no capitalisation of salaries in 2023.
9. Remuneration to members of the Supervisory Board and the Audit Committee in 2023 amounts to EUR 293 thousand (2022: EUR 326 thousand), while remuneration to members of the Management Board amounts to EUR 1,311 thousand (2022: EUR 1,048 thousand). Share-based payments reimbursement amounts to EUR 2,151 thousand (2022.: EUR 804  thousand). The Company has no liabilities for retirement benefits under IAS 19.
10. Staff costs in the Jan - Dec 2023 period amount to EUR 71,721 thousand (Jan - Dec 2022: EUR 65,613 thousand), of which net salaries amount to EUR 35,857 thousand (Jan - Dec 2022: EUR 32,985 thousand), other staff costs (mostly related to non-taxable material receipts) amount to EUR 14,173 thousand (Jan - Dec 2022: EUR 13,238 thousand), taxes and contributions from salaries amount to EUR 13,727 thousand (Jan - Dec 2022: EUR 12,172 thousand) and contributions on salaries amount to EUR 7,964 thousand (Jan - Dec 2022: EUR 7,218 thousand).
During 2023 Podravka d.d. has increased the salaries of its employees on two occasions (in July and in December).  In addition to the monthly salary and other salary supplements prescribed by law (such as food and transport), Podravka's employees also receive a non-taxable salary supplement, which the employer, at its discretion, pays to all workers in equal monthly amounts based on the limits set for these payments by the Income Tax Ordinance. In 2023 this salary supplement amounted to EUR 82.95 net per month.
Additionally, on 1 December 2023, a new salary system was introduced, which abandoned the system of coefficients, the so-called tariff based on which the salary was determined for about 90% of all employees of Podravka. The new salary system, in addition to the general salary increase for all workers of 150 euros gross, brought about a correction of the illogicality and inappropriate valuation of individual jobs for a significant number of workers, due to which about 30% of workers' salaries increased by more than 150 euros gross. 
The average net salary of workers within the former so-called tariff increased with the non-taxable salary supplement for December 2023 amounted 1,164 EUR net and was 18.8% higher than for December 2022. 
More information about salary growth and the new salary system can be found in the Annual Report of the Podravka Group and Podravka Inc. for Jan - Dec 2023. which can be found on the company's website and on the website of the Zagreb Stock Exchange.
11. Balance of deferred tax assets as at 31 December 2023 amounts to EUR 21,876 thousand (2022: EUR 10,333 thousand). During 2023 deferred tax assets have increased by EUR 11,544 thousand (during 2022: increase of EUR 494 thousand), which is mostly related to the recognition of deferred tax assets based on tax incentives in the amount of EUR 11,764 thousand.
For details see Note 15 to the audited financial statements.
12. The Company has no participating interests.
13. The Company has a subscribed share capital consisting of 7,120,003 shares with a nominal value of EUR 30.00. In order to align the share capital with the Company low, due to the introduction of the euro as the official currency in the Republic of Croatia, based on the Decision of the General Assembly of 17 May 2023, the nominal value of the share increased from EUR 29.20 to EUR 30.00.
14. All shares are of the same type.
15.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31 December 2023, the number of remaining options granted is 73,300 (2022: 126,272). 
At the Company level, there are long-term plans to allocate shares to the Company's key management for the period from 2022 to 2024. The share allocation program refers to the Management Board of the Company. Accordingly in period Jan - Dec 2023 a total of 1,381 shares were exercised.
16. The Company has no interests in unlimited liability companies.
17. Podravka prehrambena industrija d.d., Ante Starčevića 32, Koprivnica prepares the annual consolidated financial statements of the largest Group.
18. The issuer is not a controlled member of any group.
19. The annual financial statements are available on the Issuer’s website www.podravka.hr.
20. The Management Board of Podravke d.d. will review and approve the financial statements of Podravka d.d. and refer them to the Supervisory Board for consideration. At the same time, it will make a proposal on the use of profit, which the Supervisory Board will consider at its meeting and make a decision on giving consent to the proposal of the decision on the use of profit.
21. The Company has no material arrangements with companies that are not included in the audited financial statements as at 31 December 2023.
22. There were no significant events after the balance sheet date that would require reconciliation or disclosure in the financial statements.
23. Sales revenues are broken down by categories and geographical areas in Note 8 to the audited financial statements which were published simultaneously with this document on the websites of the Zagreb Stock Exchange and the Issuer.
24. Fees for the dual-audit of the Company’s financial statements amounted to EUR 268 thousand (2022: EUR 140 thousand).  Fees for the assurance engagements performed to the Company amounted to EUR 3 thousand (2022: EUR 3 thousand). 
During 2023, the Company contracted auditor for sustainability consulting services in the amount of EUR 83 thousand (2022: EUR 0).  
25. Right of use assets are stated within non-current tangible assets by type of asset, while lease liabilities are stated within long-term and short-term liabilities. 
26. Interest receivable on loans given within the group are stated within the item receivables from undertakings within the group and amount to EUR 289 thousand (2022: EUR 320 thousand).
Interest liabilities on loans received are stated within Other short term liabilities in the amount of EUR 52 thousand (2022: EUR 39 thousand).
27. The short-term portion of provisions is stated within the item deferred expenses and accrued income and as at 31 December 2023 it amounts to EUR 3,949 thousand (2022: EUR 2,792 thousand).
28. Related party transactions are explained in Note 37 to audited unconsolidated financial statements. Within the GFI-POD form, related party transactions are shown in the lines containing "within the Group".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</si>
</sst>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10"/>
      <name val="Arial"/>
      <family val="2"/>
    </font>
    <font>
      <sz val="10"/>
      <name val="Podravka Sans"/>
      <family val="3"/>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cellStyleXfs>
  <cellXfs count="333">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6" fillId="0" borderId="44" xfId="0" applyNumberFormat="1" applyFont="1" applyFill="1" applyBorder="1" applyAlignment="1" applyProtection="1">
      <alignment horizontal="center" vertical="center"/>
    </xf>
    <xf numFmtId="165" fontId="16" fillId="9" borderId="44" xfId="0" applyNumberFormat="1" applyFont="1" applyFill="1" applyBorder="1" applyAlignment="1" applyProtection="1">
      <alignment horizontal="center" vertical="center"/>
    </xf>
    <xf numFmtId="165" fontId="16"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6" fillId="3" borderId="18" xfId="3" applyNumberFormat="1" applyFont="1" applyFill="1" applyBorder="1" applyAlignment="1" applyProtection="1">
      <alignment horizontal="center" vertical="center" wrapText="1"/>
    </xf>
    <xf numFmtId="0" fontId="16"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6"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xf>
    <xf numFmtId="3" fontId="16" fillId="3" borderId="17" xfId="0" applyNumberFormat="1" applyFont="1" applyFill="1" applyBorder="1" applyAlignment="1" applyProtection="1">
      <alignment horizontal="center" vertical="center" wrapText="1"/>
    </xf>
    <xf numFmtId="0" fontId="22"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5" fillId="10" borderId="47" xfId="0" applyFont="1" applyFill="1" applyBorder="1"/>
    <xf numFmtId="0" fontId="25" fillId="10" borderId="48" xfId="0" applyFont="1" applyFill="1" applyBorder="1" applyAlignment="1">
      <alignment wrapText="1"/>
    </xf>
    <xf numFmtId="0" fontId="25"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3" fillId="0" borderId="51" xfId="0" applyNumberFormat="1" applyFont="1" applyFill="1" applyBorder="1" applyAlignment="1" applyProtection="1">
      <alignment vertical="center"/>
      <protection locked="0" hidden="1"/>
    </xf>
    <xf numFmtId="3" fontId="16"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5"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5"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5" fillId="9" borderId="15" xfId="0" applyNumberFormat="1" applyFont="1" applyFill="1" applyBorder="1" applyAlignment="1" applyProtection="1">
      <alignment vertical="center"/>
    </xf>
    <xf numFmtId="3" fontId="15" fillId="9" borderId="16" xfId="0" applyNumberFormat="1" applyFont="1" applyFill="1" applyBorder="1" applyAlignment="1" applyProtection="1">
      <alignment vertical="center"/>
    </xf>
    <xf numFmtId="3" fontId="11" fillId="0" borderId="0" xfId="3" applyNumberFormat="1" applyProtection="1"/>
    <xf numFmtId="3" fontId="16" fillId="3" borderId="19" xfId="0" applyNumberFormat="1" applyFont="1" applyFill="1" applyBorder="1" applyAlignment="1" applyProtection="1">
      <alignment horizontal="center" vertical="center" wrapText="1"/>
    </xf>
    <xf numFmtId="3" fontId="16"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5"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5" fillId="9" borderId="14" xfId="0" applyNumberFormat="1" applyFont="1" applyFill="1" applyBorder="1" applyAlignment="1" applyProtection="1">
      <alignment horizontal="right" vertical="center" shrinkToFit="1"/>
    </xf>
    <xf numFmtId="3" fontId="15" fillId="9" borderId="16" xfId="0" applyNumberFormat="1" applyFont="1" applyFill="1" applyBorder="1" applyAlignment="1" applyProtection="1">
      <alignment horizontal="right" vertical="center" shrinkToFit="1"/>
    </xf>
    <xf numFmtId="3" fontId="15"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5"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0" fontId="25" fillId="10" borderId="0" xfId="0" applyFont="1" applyFill="1" applyBorder="1"/>
    <xf numFmtId="0" fontId="4" fillId="11" borderId="4" xfId="0" applyFont="1" applyFill="1" applyBorder="1" applyAlignment="1" applyProtection="1">
      <alignment horizontal="center" vertical="center"/>
      <protection locked="0"/>
    </xf>
    <xf numFmtId="0" fontId="25" fillId="10" borderId="47" xfId="0" applyFont="1" applyFill="1" applyBorder="1" applyAlignment="1">
      <alignment wrapText="1"/>
    </xf>
    <xf numFmtId="0" fontId="25" fillId="10" borderId="0" xfId="0" applyFont="1" applyFill="1" applyBorder="1" applyAlignment="1">
      <alignment wrapText="1"/>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6" fillId="10" borderId="0" xfId="0" applyFont="1" applyFill="1" applyBorder="1" applyAlignment="1">
      <alignment vertical="center"/>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0" xfId="0" applyFont="1" applyFill="1" applyBorder="1" applyAlignment="1">
      <alignment horizontal="center" vertical="center"/>
    </xf>
    <xf numFmtId="0" fontId="26" fillId="10" borderId="48" xfId="0" applyFont="1" applyFill="1" applyBorder="1" applyAlignment="1">
      <alignment vertical="center"/>
    </xf>
    <xf numFmtId="0" fontId="25" fillId="10" borderId="0" xfId="0" applyFont="1" applyFill="1" applyBorder="1" applyAlignment="1">
      <alignment vertical="top" wrapText="1"/>
    </xf>
    <xf numFmtId="0" fontId="25" fillId="10" borderId="0" xfId="0" applyFont="1" applyFill="1" applyBorder="1" applyAlignment="1">
      <alignment vertical="top"/>
    </xf>
    <xf numFmtId="0" fontId="5" fillId="10" borderId="0" xfId="0" applyFont="1" applyFill="1" applyBorder="1" applyAlignment="1">
      <alignment horizontal="right" vertical="center" wrapText="1"/>
    </xf>
    <xf numFmtId="0" fontId="27"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28" fillId="10" borderId="0" xfId="0" applyFont="1" applyFill="1" applyBorder="1" applyAlignment="1"/>
    <xf numFmtId="0" fontId="29" fillId="10" borderId="0" xfId="0" applyFont="1" applyFill="1" applyBorder="1" applyAlignment="1">
      <alignment vertical="center"/>
    </xf>
    <xf numFmtId="0" fontId="30" fillId="10" borderId="48" xfId="0" applyFont="1" applyFill="1" applyBorder="1" applyAlignment="1">
      <alignment vertical="center"/>
    </xf>
    <xf numFmtId="0" fontId="32" fillId="10" borderId="0" xfId="0" applyFont="1" applyFill="1" applyBorder="1" applyAlignment="1">
      <alignment vertical="center"/>
    </xf>
    <xf numFmtId="0" fontId="33" fillId="10" borderId="0" xfId="0" applyFont="1" applyFill="1" applyBorder="1" applyAlignment="1">
      <alignment vertical="center"/>
    </xf>
    <xf numFmtId="0" fontId="31" fillId="10" borderId="48" xfId="0" applyFont="1" applyFill="1" applyBorder="1" applyAlignment="1">
      <alignment vertical="center"/>
    </xf>
    <xf numFmtId="0" fontId="28"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3" fontId="15" fillId="9" borderId="15" xfId="0" applyNumberFormat="1" applyFont="1" applyFill="1" applyBorder="1" applyAlignment="1" applyProtection="1">
      <alignment horizontal="right" vertical="center" shrinkToFit="1"/>
      <protection locked="0"/>
    </xf>
    <xf numFmtId="3" fontId="15" fillId="9" borderId="16" xfId="0" applyNumberFormat="1" applyFont="1" applyFill="1" applyBorder="1" applyAlignment="1" applyProtection="1">
      <alignment horizontal="right" vertical="center" shrinkToFit="1"/>
      <protection locked="0"/>
    </xf>
    <xf numFmtId="3" fontId="40" fillId="3" borderId="41" xfId="0" applyNumberFormat="1" applyFont="1" applyFill="1" applyBorder="1" applyAlignment="1" applyProtection="1">
      <alignment horizontal="center" vertical="center" wrapText="1"/>
    </xf>
    <xf numFmtId="3" fontId="20" fillId="0" borderId="44" xfId="0" applyNumberFormat="1" applyFont="1" applyFill="1" applyBorder="1" applyAlignment="1" applyProtection="1">
      <alignment vertical="center" shrinkToFit="1"/>
      <protection locked="0"/>
    </xf>
    <xf numFmtId="3" fontId="20" fillId="9" borderId="44" xfId="0" applyNumberFormat="1" applyFont="1" applyFill="1" applyBorder="1" applyAlignment="1" applyProtection="1">
      <alignment vertical="center" shrinkToFit="1"/>
      <protection locked="0"/>
    </xf>
    <xf numFmtId="3" fontId="3" fillId="8" borderId="44" xfId="0" applyNumberFormat="1" applyFont="1" applyFill="1" applyBorder="1" applyAlignment="1" applyProtection="1">
      <alignment vertical="center" shrinkToFit="1"/>
      <protection locked="0"/>
    </xf>
    <xf numFmtId="3" fontId="20" fillId="9" borderId="45" xfId="0" applyNumberFormat="1" applyFont="1" applyFill="1" applyBorder="1" applyAlignment="1" applyProtection="1">
      <alignment vertical="center" shrinkToFit="1"/>
      <protection locked="0"/>
    </xf>
    <xf numFmtId="0" fontId="44" fillId="0" borderId="0" xfId="0" applyFont="1"/>
    <xf numFmtId="0" fontId="25" fillId="10" borderId="0" xfId="0" applyFont="1" applyFill="1" applyBorder="1" applyAlignment="1">
      <alignment vertical="top"/>
    </xf>
    <xf numFmtId="0" fontId="25" fillId="10" borderId="0" xfId="0" applyFont="1" applyFill="1" applyBorder="1"/>
    <xf numFmtId="0" fontId="5" fillId="10" borderId="1" xfId="0" applyFont="1" applyFill="1" applyBorder="1" applyAlignment="1">
      <alignment horizontal="left" vertical="center" wrapText="1"/>
    </xf>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47" xfId="0" applyFont="1" applyFill="1" applyBorder="1" applyAlignment="1">
      <alignment horizontal="center" vertical="center"/>
    </xf>
    <xf numFmtId="0" fontId="5" fillId="10" borderId="0" xfId="0" applyFont="1" applyFill="1" applyBorder="1" applyAlignment="1">
      <alignment horizontal="center" vertical="center"/>
    </xf>
    <xf numFmtId="0" fontId="25" fillId="10" borderId="0" xfId="0" applyFont="1" applyFill="1" applyBorder="1" applyProtection="1">
      <protection locked="0"/>
    </xf>
    <xf numFmtId="0" fontId="25" fillId="10" borderId="0" xfId="0" applyFont="1" applyFill="1" applyBorder="1" applyAlignment="1">
      <alignment vertical="top"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0" fontId="26" fillId="10" borderId="0" xfId="0" applyFont="1" applyFill="1" applyBorder="1" applyAlignment="1">
      <alignment vertical="center"/>
    </xf>
    <xf numFmtId="0" fontId="31" fillId="10" borderId="0" xfId="0" applyFont="1" applyFill="1" applyBorder="1" applyAlignment="1">
      <alignment vertical="center"/>
    </xf>
    <xf numFmtId="0" fontId="31" fillId="10" borderId="48" xfId="0" applyFont="1" applyFill="1" applyBorder="1" applyAlignment="1">
      <alignment vertical="center"/>
    </xf>
    <xf numFmtId="0" fontId="5" fillId="10" borderId="0" xfId="0" applyFont="1" applyFill="1" applyBorder="1" applyAlignment="1">
      <alignment vertical="center"/>
    </xf>
    <xf numFmtId="0" fontId="25" fillId="11" borderId="3" xfId="0" applyFont="1" applyFill="1" applyBorder="1" applyProtection="1">
      <protection locked="0"/>
    </xf>
    <xf numFmtId="0" fontId="25" fillId="11" borderId="2" xfId="0" applyFont="1" applyFill="1" applyBorder="1" applyProtection="1">
      <protection locked="0"/>
    </xf>
    <xf numFmtId="0" fontId="25" fillId="11" borderId="4" xfId="0" applyFont="1" applyFill="1" applyBorder="1" applyProtection="1">
      <protection locked="0"/>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48" xfId="0"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26" fillId="10" borderId="47" xfId="0" applyFont="1" applyFill="1" applyBorder="1" applyAlignment="1">
      <alignment vertical="center"/>
    </xf>
    <xf numFmtId="0" fontId="25" fillId="10" borderId="47" xfId="0" applyFont="1" applyFill="1" applyBorder="1" applyAlignment="1">
      <alignment wrapText="1"/>
    </xf>
    <xf numFmtId="0" fontId="25" fillId="10" borderId="0" xfId="0" applyFont="1" applyFill="1" applyBorder="1" applyAlignment="1">
      <alignment wrapText="1"/>
    </xf>
    <xf numFmtId="0" fontId="21" fillId="10" borderId="31" xfId="0" applyFont="1" applyFill="1" applyBorder="1" applyAlignment="1">
      <alignment vertical="center"/>
    </xf>
    <xf numFmtId="0" fontId="21" fillId="10" borderId="1" xfId="0" applyFont="1" applyFill="1" applyBorder="1" applyAlignment="1">
      <alignment vertical="center"/>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5" fillId="10" borderId="0" xfId="0" applyFont="1" applyFill="1" applyBorder="1" applyAlignment="1">
      <alignment vertical="center" wrapText="1"/>
    </xf>
    <xf numFmtId="0" fontId="23" fillId="10" borderId="47"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25" fillId="11" borderId="3" xfId="0" applyFont="1" applyFill="1" applyBorder="1" applyAlignment="1" applyProtection="1">
      <alignment vertical="center"/>
      <protection locked="0"/>
    </xf>
    <xf numFmtId="0" fontId="25" fillId="11" borderId="2" xfId="0" applyFont="1" applyFill="1" applyBorder="1" applyAlignment="1" applyProtection="1">
      <alignment vertical="center"/>
      <protection locked="0"/>
    </xf>
    <xf numFmtId="0" fontId="25"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48" xfId="0" applyFont="1" applyFill="1" applyBorder="1" applyAlignment="1">
      <alignment horizontal="center" vertical="center"/>
    </xf>
    <xf numFmtId="0" fontId="5" fillId="0" borderId="15" xfId="0" applyFont="1" applyFill="1" applyBorder="1" applyAlignment="1" applyProtection="1">
      <alignment horizontal="left" vertical="center"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35" fillId="9"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6"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37" fillId="9"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3" borderId="31" xfId="3" applyFont="1" applyFill="1" applyBorder="1" applyAlignment="1" applyProtection="1">
      <alignment horizontal="center" vertical="center" wrapText="1"/>
    </xf>
    <xf numFmtId="0" fontId="16"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indent="1"/>
    </xf>
    <xf numFmtId="0" fontId="5" fillId="0" borderId="15" xfId="0" applyFont="1" applyFill="1" applyBorder="1" applyAlignment="1" applyProtection="1">
      <alignment horizontal="left" vertical="center" wrapText="1" indent="1"/>
    </xf>
    <xf numFmtId="0" fontId="35" fillId="9"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5" fillId="9" borderId="16" xfId="0" applyFont="1" applyFill="1" applyBorder="1" applyAlignment="1" applyProtection="1">
      <alignment horizontal="left" vertical="center" wrapText="1" indent="1"/>
    </xf>
    <xf numFmtId="0" fontId="12" fillId="4" borderId="14" xfId="0" applyFont="1" applyFill="1" applyBorder="1" applyAlignment="1" applyProtection="1">
      <alignment vertical="center" wrapText="1"/>
    </xf>
    <xf numFmtId="0" fontId="38" fillId="9" borderId="15" xfId="0" applyFont="1" applyFill="1" applyBorder="1" applyAlignment="1" applyProtection="1">
      <alignment horizontal="lef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5" fillId="10" borderId="15" xfId="0" applyFont="1" applyFill="1" applyBorder="1" applyAlignment="1" applyProtection="1">
      <alignment horizontal="left" vertical="center" wrapText="1" indent="1"/>
    </xf>
    <xf numFmtId="0" fontId="38" fillId="0" borderId="15" xfId="0" applyFont="1" applyFill="1" applyBorder="1" applyAlignment="1" applyProtection="1">
      <alignment horizontal="left" vertical="center" wrapText="1" indent="1"/>
    </xf>
    <xf numFmtId="0" fontId="38" fillId="0" borderId="16" xfId="0" applyFont="1" applyFill="1" applyBorder="1" applyAlignment="1" applyProtection="1">
      <alignment horizontal="left" vertical="center" wrapText="1" inden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6" fillId="2" borderId="5" xfId="3" applyFont="1" applyFill="1" applyBorder="1" applyAlignment="1" applyProtection="1">
      <alignment vertical="center" wrapText="1"/>
      <protection locked="0"/>
    </xf>
    <xf numFmtId="0" fontId="18" fillId="0" borderId="25" xfId="0" applyFont="1" applyFill="1" applyBorder="1" applyAlignment="1" applyProtection="1">
      <alignment horizontal="left" vertical="center" wrapText="1" indent="2"/>
    </xf>
    <xf numFmtId="0" fontId="18" fillId="0" borderId="26" xfId="0" applyFont="1" applyFill="1" applyBorder="1" applyAlignment="1" applyProtection="1">
      <alignment horizontal="left" vertical="center" wrapText="1" indent="2"/>
    </xf>
    <xf numFmtId="0" fontId="18" fillId="0" borderId="27" xfId="0" applyFont="1" applyFill="1" applyBorder="1" applyAlignment="1" applyProtection="1">
      <alignment horizontal="left" vertical="center" wrapText="1" indent="2"/>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6"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38" fillId="9" borderId="16" xfId="0" applyFont="1" applyFill="1" applyBorder="1" applyAlignment="1" applyProtection="1">
      <alignment horizontal="left" vertical="center" wrapText="1"/>
    </xf>
    <xf numFmtId="0" fontId="12" fillId="9" borderId="16"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indent="1"/>
    </xf>
    <xf numFmtId="0" fontId="2" fillId="0" borderId="2" xfId="0" applyFont="1" applyBorder="1" applyAlignment="1" applyProtection="1">
      <alignment horizontal="right"/>
    </xf>
    <xf numFmtId="0" fontId="38" fillId="0" borderId="16" xfId="0" applyFont="1" applyFill="1" applyBorder="1" applyAlignment="1" applyProtection="1">
      <alignment horizontal="left" vertical="center" wrapText="1"/>
    </xf>
    <xf numFmtId="0" fontId="12" fillId="0" borderId="16" xfId="0" applyFont="1" applyFill="1" applyBorder="1" applyAlignment="1" applyProtection="1">
      <alignment horizontal="left" vertical="center" wrapText="1"/>
    </xf>
    <xf numFmtId="0" fontId="38" fillId="0"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44" xfId="0" applyFont="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17" fillId="6" borderId="43" xfId="0" applyFont="1" applyFill="1" applyBorder="1" applyAlignment="1" applyProtection="1">
      <alignment horizontal="left" vertical="center"/>
    </xf>
    <xf numFmtId="0" fontId="19" fillId="6" borderId="43" xfId="0" applyFont="1" applyFill="1" applyBorder="1" applyAlignment="1" applyProtection="1">
      <alignment vertical="center"/>
    </xf>
    <xf numFmtId="0" fontId="3" fillId="0" borderId="43" xfId="0" applyFont="1" applyBorder="1" applyAlignment="1" applyProtection="1">
      <alignment vertical="center"/>
    </xf>
    <xf numFmtId="0" fontId="16" fillId="0" borderId="44" xfId="0" applyFont="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17"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42" fillId="9" borderId="44" xfId="0" applyFont="1" applyFill="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42" fillId="9" borderId="45" xfId="0" applyFont="1" applyFill="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3" fillId="0" borderId="46" xfId="0" applyFont="1" applyBorder="1" applyProtection="1"/>
    <xf numFmtId="0" fontId="43" fillId="0" borderId="0" xfId="0" applyFont="1" applyAlignment="1">
      <alignment horizontal="justify" vertical="top" wrapText="1"/>
    </xf>
    <xf numFmtId="0" fontId="43" fillId="0" borderId="0" xfId="0" applyFont="1" applyAlignment="1">
      <alignment horizontal="justify" vertical="top"/>
    </xf>
  </cellXfs>
  <cellStyles count="4">
    <cellStyle name="Hyperlink 2" xfId="2" xr:uid="{00000000-0005-0000-0000-000000000000}"/>
    <cellStyle name="Normal 2" xfId="3" xr:uid="{00000000-0005-0000-0000-000002000000}"/>
    <cellStyle name="Normalno" xfId="0" builtinId="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5" xr6:uid="{00000000-000C-0000-FFFF-FFFF49020000}" r="H42" connectionId="0">
    <xmlCellPr id="1" xr6:uid="{00000000-0010-0000-4902-000001000000}" uniqueName="P1078159">
      <xmlPr mapId="1" xpath="/GFI-IZD-POD/NTD-GFI-IZD-POD_1000343/P1078159" xmlDataType="decimal"/>
    </xmlCellPr>
  </singleXmlCell>
  <singleXmlCell id="606" xr6:uid="{00000000-000C-0000-FFFF-FFFF4A020000}" r="I42" connectionId="0">
    <xmlCellPr id="1" xr6:uid="{00000000-0010-0000-4A02-000001000000}" uniqueName="P1078160">
      <xmlPr mapId="1" xpath="/GFI-IZD-POD/NTD-GFI-IZD-POD_1000343/P1078160" xmlDataType="decimal"/>
    </xmlCellPr>
  </singleXmlCell>
  <singleXmlCell id="607" xr6:uid="{00000000-000C-0000-FFFF-FFFF4B020000}" r="H43" connectionId="0">
    <xmlCellPr id="1" xr6:uid="{00000000-0010-0000-4B02-000001000000}" uniqueName="P1078161">
      <xmlPr mapId="1" xpath="/GFI-IZD-POD/NTD-GFI-IZD-POD_1000343/P1078161" xmlDataType="decimal"/>
    </xmlCellPr>
  </singleXmlCell>
  <singleXmlCell id="608" xr6:uid="{00000000-000C-0000-FFFF-FFFF4C020000}" r="I43" connectionId="0">
    <xmlCellPr id="1" xr6:uid="{00000000-0010-0000-4C02-000001000000}" uniqueName="P1078162">
      <xmlPr mapId="1" xpath="/GFI-IZD-POD/NTD-GFI-IZD-POD_1000343/P1078162" xmlDataType="decimal"/>
    </xmlCellPr>
  </singleXmlCell>
  <singleXmlCell id="609" xr6:uid="{00000000-000C-0000-FFFF-FFFF4D020000}" r="H44" connectionId="0">
    <xmlCellPr id="1" xr6:uid="{00000000-0010-0000-4D02-000001000000}" uniqueName="P1078163">
      <xmlPr mapId="1" xpath="/GFI-IZD-POD/NTD-GFI-IZD-POD_1000343/P1078163" xmlDataType="decimal"/>
    </xmlCellPr>
  </singleXmlCell>
  <singleXmlCell id="610" xr6:uid="{00000000-000C-0000-FFFF-FFFF4E020000}" r="I44" connectionId="0">
    <xmlCellPr id="1" xr6:uid="{00000000-0010-0000-4E02-000001000000}" uniqueName="P1078164">
      <xmlPr mapId="1" xpath="/GFI-IZD-POD/NTD-GFI-IZD-POD_1000343/P1078164" xmlDataType="decimal"/>
    </xmlCellPr>
  </singleXmlCell>
  <singleXmlCell id="611" xr6:uid="{00000000-000C-0000-FFFF-FFFF4F020000}" r="H45" connectionId="0">
    <xmlCellPr id="1" xr6:uid="{00000000-0010-0000-4F02-000001000000}" uniqueName="P1078165">
      <xmlPr mapId="1" xpath="/GFI-IZD-POD/NTD-GFI-IZD-POD_1000343/P1078165" xmlDataType="decimal"/>
    </xmlCellPr>
  </singleXmlCell>
  <singleXmlCell id="612" xr6:uid="{00000000-000C-0000-FFFF-FFFF50020000}" r="I45" connectionId="0">
    <xmlCellPr id="1" xr6:uid="{00000000-0010-0000-5002-000001000000}" uniqueName="P1078166">
      <xmlPr mapId="1" xpath="/GFI-IZD-POD/NTD-GFI-IZD-POD_1000343/P1078166" xmlDataType="decimal"/>
    </xmlCellPr>
  </singleXmlCell>
  <singleXmlCell id="613" xr6:uid="{00000000-000C-0000-FFFF-FFFF51020000}" r="H46" connectionId="0">
    <xmlCellPr id="1" xr6:uid="{00000000-0010-0000-5102-000001000000}" uniqueName="P1078167">
      <xmlPr mapId="1" xpath="/GFI-IZD-POD/NTD-GFI-IZD-POD_1000343/P1078167" xmlDataType="decimal"/>
    </xmlCellPr>
  </singleXmlCell>
  <singleXmlCell id="614" xr6:uid="{00000000-000C-0000-FFFF-FFFF52020000}" r="I46" connectionId="0">
    <xmlCellPr id="1" xr6:uid="{00000000-0010-0000-5202-000001000000}" uniqueName="P1078168">
      <xmlPr mapId="1" xpath="/GFI-IZD-POD/NTD-GFI-IZD-POD_1000343/P1078168" xmlDataType="decimal"/>
    </xmlCellPr>
  </singleXmlCell>
  <singleXmlCell id="615" xr6:uid="{00000000-000C-0000-FFFF-FFFF53020000}" r="H47" connectionId="0">
    <xmlCellPr id="1" xr6:uid="{00000000-0010-0000-5302-000001000000}" uniqueName="P1078169">
      <xmlPr mapId="1" xpath="/GFI-IZD-POD/NTD-GFI-IZD-POD_1000343/P1078169" xmlDataType="decimal"/>
    </xmlCellPr>
  </singleXmlCell>
  <singleXmlCell id="616" xr6:uid="{00000000-000C-0000-FFFF-FFFF54020000}" r="I47" connectionId="0">
    <xmlCellPr id="1" xr6:uid="{00000000-0010-0000-5402-000001000000}" uniqueName="P1078170">
      <xmlPr mapId="1" xpath="/GFI-IZD-POD/NTD-GFI-IZD-POD_1000343/P1078170" xmlDataType="decimal"/>
    </xmlCellPr>
  </singleXmlCell>
  <singleXmlCell id="617" xr6:uid="{00000000-000C-0000-FFFF-FFFF55020000}" r="H48" connectionId="0">
    <xmlCellPr id="1" xr6:uid="{00000000-0010-0000-5502-000001000000}" uniqueName="P1078171">
      <xmlPr mapId="1" xpath="/GFI-IZD-POD/NTD-GFI-IZD-POD_1000343/P1078171" xmlDataType="decimal"/>
    </xmlCellPr>
  </singleXmlCell>
  <singleXmlCell id="618" xr6:uid="{00000000-000C-0000-FFFF-FFFF56020000}" r="I48" connectionId="0">
    <xmlCellPr id="1" xr6:uid="{00000000-0010-0000-5602-000001000000}" uniqueName="P1078172">
      <xmlPr mapId="1" xpath="/GFI-IZD-POD/NTD-GFI-IZD-POD_1000343/P1078172" xmlDataType="decimal"/>
    </xmlCellPr>
  </singleXmlCell>
  <singleXmlCell id="619" xr6:uid="{00000000-000C-0000-FFFF-FFFF57020000}" r="H49" connectionId="0">
    <xmlCellPr id="1" xr6:uid="{00000000-0010-0000-5702-000001000000}" uniqueName="P1078173">
      <xmlPr mapId="1" xpath="/GFI-IZD-POD/NTD-GFI-IZD-POD_1000343/P1078173" xmlDataType="decimal"/>
    </xmlCellPr>
  </singleXmlCell>
  <singleXmlCell id="620" xr6:uid="{00000000-000C-0000-FFFF-FFFF58020000}" r="I49" connectionId="0">
    <xmlCellPr id="1" xr6:uid="{00000000-0010-0000-5802-000001000000}" uniqueName="P1078174">
      <xmlPr mapId="1" xpath="/GFI-IZD-POD/NTD-GFI-IZD-POD_1000343/P1078174" xmlDataType="decimal"/>
    </xmlCellPr>
  </singleXmlCell>
  <singleXmlCell id="621" xr6:uid="{00000000-000C-0000-FFFF-FFFF59020000}" r="H50" connectionId="0">
    <xmlCellPr id="1" xr6:uid="{00000000-0010-0000-5902-000001000000}" uniqueName="P1078175">
      <xmlPr mapId="1" xpath="/GFI-IZD-POD/NTD-GFI-IZD-POD_1000343/P1078175" xmlDataType="decimal"/>
    </xmlCellPr>
  </singleXmlCell>
  <singleXmlCell id="622" xr6:uid="{00000000-000C-0000-FFFF-FFFF5A020000}" r="I50" connectionId="0">
    <xmlCellPr id="1" xr6:uid="{00000000-0010-0000-5A02-000001000000}" uniqueName="P1078176">
      <xmlPr mapId="1" xpath="/GFI-IZD-POD/NTD-GFI-IZD-POD_1000343/P1078176" xmlDataType="decimal"/>
    </xmlCellPr>
  </singleXmlCell>
  <singleXmlCell id="623" xr6:uid="{00000000-000C-0000-FFFF-FFFF5B020000}" r="H51" connectionId="0">
    <xmlCellPr id="1" xr6:uid="{00000000-0010-0000-5B02-000001000000}" uniqueName="P1078177">
      <xmlPr mapId="1" xpath="/GFI-IZD-POD/NTD-GFI-IZD-POD_1000343/P1078177" xmlDataType="decimal"/>
    </xmlCellPr>
  </singleXmlCell>
  <singleXmlCell id="624" xr6:uid="{00000000-000C-0000-FFFF-FFFF5C020000}" r="I51" connectionId="0">
    <xmlCellPr id="1" xr6:uid="{00000000-0010-0000-5C02-000001000000}" uniqueName="P1078178">
      <xmlPr mapId="1" xpath="/GFI-IZD-POD/NTD-GFI-IZD-POD_1000343/P1078178" xmlDataType="decimal"/>
    </xmlCellPr>
  </singleXmlCell>
  <singleXmlCell id="625" xr6:uid="{00000000-000C-0000-FFFF-FFFF5D020000}" r="H52" connectionId="0">
    <xmlCellPr id="1" xr6:uid="{00000000-0010-0000-5D02-000001000000}" uniqueName="P1078179">
      <xmlPr mapId="1" xpath="/GFI-IZD-POD/NTD-GFI-IZD-POD_1000343/P1078179" xmlDataType="decimal"/>
    </xmlCellPr>
  </singleXmlCell>
  <singleXmlCell id="626" xr6:uid="{00000000-000C-0000-FFFF-FFFF5E020000}" r="I52" connectionId="0">
    <xmlCellPr id="1" xr6:uid="{00000000-0010-0000-5E02-000001000000}" uniqueName="P1078180">
      <xmlPr mapId="1" xpath="/GFI-IZD-POD/NTD-GFI-IZD-POD_1000343/P1078180" xmlDataType="decimal"/>
    </xmlCellPr>
  </singleXmlCell>
  <singleXmlCell id="627" xr6:uid="{00000000-000C-0000-FFFF-FFFF5F020000}" r="H53" connectionId="0">
    <xmlCellPr id="1" xr6:uid="{00000000-0010-0000-5F02-000001000000}" uniqueName="P1078181">
      <xmlPr mapId="1" xpath="/GFI-IZD-POD/NTD-GFI-IZD-POD_1000343/P1078181" xmlDataType="decimal"/>
    </xmlCellPr>
  </singleXmlCell>
  <singleXmlCell id="628" xr6:uid="{00000000-000C-0000-FFFF-FFFF60020000}" r="I53" connectionId="0">
    <xmlCellPr id="1" xr6:uid="{00000000-0010-0000-6002-000001000000}" uniqueName="P1078182">
      <xmlPr mapId="1" xpath="/GFI-IZD-POD/NTD-GFI-IZD-POD_1000343/P1078182" xmlDataType="decimal"/>
    </xmlCellPr>
  </singleXmlCell>
  <singleXmlCell id="603" xr6:uid="{00000000-000C-0000-FFFF-FFFF61020000}" r="H41" connectionId="0">
    <xmlCellPr id="1" xr6:uid="{00000000-0010-0000-6102-000001000000}" uniqueName="P1078157">
      <xmlPr mapId="1" xpath="/GFI-IZD-POD/NTD-GFI-IZD-POD_1000343/P1078157" xmlDataType="decimal"/>
    </xmlCellPr>
  </singleXmlCell>
  <singleXmlCell id="604" xr6:uid="{00000000-000C-0000-FFFF-FFFF62020000}" r="I41" connectionId="0">
    <xmlCellPr id="1" xr6:uid="{00000000-0010-0000-6202-000001000000}" uniqueName="P1078158">
      <xmlPr mapId="1" xpath="/GFI-IZD-POD/NTD-GFI-IZD-POD_1000343/P1078158"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view="pageBreakPreview" zoomScaleNormal="100" zoomScaleSheetLayoutView="100" workbookViewId="0">
      <selection activeCell="Q16" sqref="Q16"/>
    </sheetView>
  </sheetViews>
  <sheetFormatPr defaultRowHeight="12.75" x14ac:dyDescent="0.2"/>
  <cols>
    <col min="1" max="1" width="12.42578125" customWidth="1"/>
    <col min="2" max="2" width="9.140625" customWidth="1"/>
    <col min="9" max="9" width="12.7109375" customWidth="1"/>
  </cols>
  <sheetData>
    <row r="1" spans="1:10" ht="15.75" x14ac:dyDescent="0.2">
      <c r="A1" s="156"/>
      <c r="B1" s="157"/>
      <c r="C1" s="157"/>
      <c r="D1" s="29"/>
      <c r="E1" s="29"/>
      <c r="F1" s="29"/>
      <c r="G1" s="29"/>
      <c r="H1" s="29"/>
      <c r="I1" s="29"/>
      <c r="J1" s="30"/>
    </row>
    <row r="2" spans="1:10" ht="14.45" customHeight="1" x14ac:dyDescent="0.2">
      <c r="A2" s="158" t="s">
        <v>0</v>
      </c>
      <c r="B2" s="159"/>
      <c r="C2" s="159"/>
      <c r="D2" s="159"/>
      <c r="E2" s="159"/>
      <c r="F2" s="159"/>
      <c r="G2" s="159"/>
      <c r="H2" s="159"/>
      <c r="I2" s="159"/>
      <c r="J2" s="160"/>
    </row>
    <row r="3" spans="1:10" ht="15" x14ac:dyDescent="0.2">
      <c r="A3" s="82"/>
      <c r="B3" s="83"/>
      <c r="C3" s="83"/>
      <c r="D3" s="83"/>
      <c r="E3" s="83"/>
      <c r="F3" s="83"/>
      <c r="G3" s="83"/>
      <c r="H3" s="83"/>
      <c r="I3" s="83"/>
      <c r="J3" s="84"/>
    </row>
    <row r="4" spans="1:10" ht="33.6" customHeight="1" x14ac:dyDescent="0.2">
      <c r="A4" s="161" t="s">
        <v>1</v>
      </c>
      <c r="B4" s="162"/>
      <c r="C4" s="162"/>
      <c r="D4" s="162"/>
      <c r="E4" s="163">
        <v>44927</v>
      </c>
      <c r="F4" s="164"/>
      <c r="G4" s="90" t="s">
        <v>2</v>
      </c>
      <c r="H4" s="163" t="s">
        <v>492</v>
      </c>
      <c r="I4" s="164"/>
      <c r="J4" s="31"/>
    </row>
    <row r="5" spans="1:10" s="95" customFormat="1" ht="10.15" customHeight="1" x14ac:dyDescent="0.25">
      <c r="A5" s="165"/>
      <c r="B5" s="166"/>
      <c r="C5" s="166"/>
      <c r="D5" s="166"/>
      <c r="E5" s="166"/>
      <c r="F5" s="166"/>
      <c r="G5" s="166"/>
      <c r="H5" s="166"/>
      <c r="I5" s="166"/>
      <c r="J5" s="167"/>
    </row>
    <row r="6" spans="1:10" ht="20.45" customHeight="1" x14ac:dyDescent="0.2">
      <c r="A6" s="85"/>
      <c r="B6" s="96" t="s">
        <v>3</v>
      </c>
      <c r="C6" s="86"/>
      <c r="D6" s="86"/>
      <c r="E6" s="108">
        <v>2023</v>
      </c>
      <c r="F6" s="97"/>
      <c r="G6" s="90"/>
      <c r="H6" s="97"/>
      <c r="I6" s="97"/>
      <c r="J6" s="40"/>
    </row>
    <row r="7" spans="1:10" s="99" customFormat="1" ht="10.9" customHeight="1" x14ac:dyDescent="0.2">
      <c r="A7" s="85"/>
      <c r="B7" s="86"/>
      <c r="C7" s="86"/>
      <c r="D7" s="86"/>
      <c r="E7" s="98"/>
      <c r="F7" s="98"/>
      <c r="G7" s="90"/>
      <c r="H7" s="98"/>
      <c r="I7" s="98"/>
      <c r="J7" s="40"/>
    </row>
    <row r="8" spans="1:10" ht="37.9" customHeight="1" x14ac:dyDescent="0.2">
      <c r="A8" s="169" t="s">
        <v>4</v>
      </c>
      <c r="B8" s="170"/>
      <c r="C8" s="170"/>
      <c r="D8" s="170"/>
      <c r="E8" s="170"/>
      <c r="F8" s="170"/>
      <c r="G8" s="170"/>
      <c r="H8" s="170"/>
      <c r="I8" s="170"/>
      <c r="J8" s="32"/>
    </row>
    <row r="9" spans="1:10" ht="14.25" x14ac:dyDescent="0.2">
      <c r="A9" s="33"/>
      <c r="B9" s="78"/>
      <c r="C9" s="78"/>
      <c r="D9" s="78"/>
      <c r="E9" s="168"/>
      <c r="F9" s="168"/>
      <c r="G9" s="118"/>
      <c r="H9" s="118"/>
      <c r="I9" s="88"/>
      <c r="J9" s="89"/>
    </row>
    <row r="10" spans="1:10" ht="25.9" customHeight="1" x14ac:dyDescent="0.2">
      <c r="A10" s="136" t="s">
        <v>5</v>
      </c>
      <c r="B10" s="137"/>
      <c r="C10" s="148" t="s">
        <v>493</v>
      </c>
      <c r="D10" s="149"/>
      <c r="E10" s="80"/>
      <c r="F10" s="121" t="s">
        <v>6</v>
      </c>
      <c r="G10" s="147"/>
      <c r="H10" s="130" t="s">
        <v>494</v>
      </c>
      <c r="I10" s="131"/>
      <c r="J10" s="34"/>
    </row>
    <row r="11" spans="1:10" ht="15.6" customHeight="1" x14ac:dyDescent="0.2">
      <c r="A11" s="33"/>
      <c r="B11" s="78"/>
      <c r="C11" s="78"/>
      <c r="D11" s="78"/>
      <c r="E11" s="155"/>
      <c r="F11" s="155"/>
      <c r="G11" s="155"/>
      <c r="H11" s="155"/>
      <c r="I11" s="81"/>
      <c r="J11" s="34"/>
    </row>
    <row r="12" spans="1:10" ht="21" customHeight="1" x14ac:dyDescent="0.2">
      <c r="A12" s="120" t="s">
        <v>7</v>
      </c>
      <c r="B12" s="137"/>
      <c r="C12" s="148" t="s">
        <v>495</v>
      </c>
      <c r="D12" s="149"/>
      <c r="E12" s="154"/>
      <c r="F12" s="155"/>
      <c r="G12" s="155"/>
      <c r="H12" s="155"/>
      <c r="I12" s="81"/>
      <c r="J12" s="34"/>
    </row>
    <row r="13" spans="1:10" ht="10.9" customHeight="1" x14ac:dyDescent="0.2">
      <c r="A13" s="80"/>
      <c r="B13" s="81"/>
      <c r="C13" s="78"/>
      <c r="D13" s="78"/>
      <c r="E13" s="118"/>
      <c r="F13" s="118"/>
      <c r="G13" s="118"/>
      <c r="H13" s="118"/>
      <c r="I13" s="78"/>
      <c r="J13" s="35"/>
    </row>
    <row r="14" spans="1:10" ht="22.9" customHeight="1" x14ac:dyDescent="0.2">
      <c r="A14" s="120" t="s">
        <v>8</v>
      </c>
      <c r="B14" s="147"/>
      <c r="C14" s="148" t="s">
        <v>496</v>
      </c>
      <c r="D14" s="149"/>
      <c r="E14" s="153"/>
      <c r="F14" s="138"/>
      <c r="G14" s="94" t="s">
        <v>9</v>
      </c>
      <c r="H14" s="148" t="s">
        <v>497</v>
      </c>
      <c r="I14" s="149"/>
      <c r="J14" s="91"/>
    </row>
    <row r="15" spans="1:10" ht="14.45" customHeight="1" x14ac:dyDescent="0.2">
      <c r="A15" s="80"/>
      <c r="B15" s="81"/>
      <c r="C15" s="78"/>
      <c r="D15" s="78"/>
      <c r="E15" s="118"/>
      <c r="F15" s="118"/>
      <c r="G15" s="118"/>
      <c r="H15" s="118"/>
      <c r="I15" s="78"/>
      <c r="J15" s="35"/>
    </row>
    <row r="16" spans="1:10" ht="13.15" customHeight="1" x14ac:dyDescent="0.2">
      <c r="A16" s="120" t="s">
        <v>10</v>
      </c>
      <c r="B16" s="147"/>
      <c r="C16" s="148" t="s">
        <v>498</v>
      </c>
      <c r="D16" s="149"/>
      <c r="E16" s="87"/>
      <c r="F16" s="87"/>
      <c r="G16" s="87"/>
      <c r="H16" s="87"/>
      <c r="I16" s="87"/>
      <c r="J16" s="91"/>
    </row>
    <row r="17" spans="1:10" ht="14.45" customHeight="1" x14ac:dyDescent="0.2">
      <c r="A17" s="150"/>
      <c r="B17" s="151"/>
      <c r="C17" s="151"/>
      <c r="D17" s="151"/>
      <c r="E17" s="151"/>
      <c r="F17" s="151"/>
      <c r="G17" s="151"/>
      <c r="H17" s="151"/>
      <c r="I17" s="151"/>
      <c r="J17" s="152"/>
    </row>
    <row r="18" spans="1:10" x14ac:dyDescent="0.2">
      <c r="A18" s="136" t="s">
        <v>11</v>
      </c>
      <c r="B18" s="137"/>
      <c r="C18" s="122" t="s">
        <v>499</v>
      </c>
      <c r="D18" s="123"/>
      <c r="E18" s="123"/>
      <c r="F18" s="123"/>
      <c r="G18" s="123"/>
      <c r="H18" s="123"/>
      <c r="I18" s="123"/>
      <c r="J18" s="124"/>
    </row>
    <row r="19" spans="1:10" ht="14.25" x14ac:dyDescent="0.2">
      <c r="A19" s="33"/>
      <c r="B19" s="78"/>
      <c r="C19" s="93"/>
      <c r="D19" s="78"/>
      <c r="E19" s="118"/>
      <c r="F19" s="118"/>
      <c r="G19" s="118"/>
      <c r="H19" s="118"/>
      <c r="I19" s="78"/>
      <c r="J19" s="35"/>
    </row>
    <row r="20" spans="1:10" ht="14.25" x14ac:dyDescent="0.2">
      <c r="A20" s="136" t="s">
        <v>12</v>
      </c>
      <c r="B20" s="137"/>
      <c r="C20" s="130">
        <v>48000</v>
      </c>
      <c r="D20" s="131"/>
      <c r="E20" s="118"/>
      <c r="F20" s="118"/>
      <c r="G20" s="122" t="s">
        <v>500</v>
      </c>
      <c r="H20" s="123"/>
      <c r="I20" s="123"/>
      <c r="J20" s="124"/>
    </row>
    <row r="21" spans="1:10" ht="14.25" x14ac:dyDescent="0.2">
      <c r="A21" s="33"/>
      <c r="B21" s="78"/>
      <c r="C21" s="78"/>
      <c r="D21" s="78"/>
      <c r="E21" s="118"/>
      <c r="F21" s="118"/>
      <c r="G21" s="118"/>
      <c r="H21" s="118"/>
      <c r="I21" s="78"/>
      <c r="J21" s="35"/>
    </row>
    <row r="22" spans="1:10" x14ac:dyDescent="0.2">
      <c r="A22" s="136" t="s">
        <v>13</v>
      </c>
      <c r="B22" s="137"/>
      <c r="C22" s="122" t="s">
        <v>501</v>
      </c>
      <c r="D22" s="123"/>
      <c r="E22" s="123"/>
      <c r="F22" s="123"/>
      <c r="G22" s="123"/>
      <c r="H22" s="123"/>
      <c r="I22" s="123"/>
      <c r="J22" s="124"/>
    </row>
    <row r="23" spans="1:10" ht="14.25" x14ac:dyDescent="0.2">
      <c r="A23" s="33"/>
      <c r="B23" s="78"/>
      <c r="C23" s="78"/>
      <c r="D23" s="78"/>
      <c r="E23" s="118"/>
      <c r="F23" s="118"/>
      <c r="G23" s="118"/>
      <c r="H23" s="118"/>
      <c r="I23" s="78"/>
      <c r="J23" s="35"/>
    </row>
    <row r="24" spans="1:10" ht="14.25" x14ac:dyDescent="0.2">
      <c r="A24" s="136" t="s">
        <v>14</v>
      </c>
      <c r="B24" s="137"/>
      <c r="C24" s="142" t="s">
        <v>502</v>
      </c>
      <c r="D24" s="143"/>
      <c r="E24" s="143"/>
      <c r="F24" s="143"/>
      <c r="G24" s="143"/>
      <c r="H24" s="143"/>
      <c r="I24" s="143"/>
      <c r="J24" s="144"/>
    </row>
    <row r="25" spans="1:10" ht="14.25" x14ac:dyDescent="0.2">
      <c r="A25" s="33"/>
      <c r="B25" s="78"/>
      <c r="C25" s="93"/>
      <c r="D25" s="78"/>
      <c r="E25" s="118"/>
      <c r="F25" s="118"/>
      <c r="G25" s="118"/>
      <c r="H25" s="118"/>
      <c r="I25" s="78"/>
      <c r="J25" s="35"/>
    </row>
    <row r="26" spans="1:10" ht="14.25" x14ac:dyDescent="0.2">
      <c r="A26" s="136" t="s">
        <v>15</v>
      </c>
      <c r="B26" s="137"/>
      <c r="C26" s="142" t="s">
        <v>503</v>
      </c>
      <c r="D26" s="143"/>
      <c r="E26" s="143"/>
      <c r="F26" s="143"/>
      <c r="G26" s="143"/>
      <c r="H26" s="143"/>
      <c r="I26" s="143"/>
      <c r="J26" s="144"/>
    </row>
    <row r="27" spans="1:10" ht="13.9" customHeight="1" x14ac:dyDescent="0.2">
      <c r="A27" s="33"/>
      <c r="B27" s="78"/>
      <c r="C27" s="93"/>
      <c r="D27" s="78"/>
      <c r="E27" s="118"/>
      <c r="F27" s="118"/>
      <c r="G27" s="118"/>
      <c r="H27" s="118"/>
      <c r="I27" s="78"/>
      <c r="J27" s="35"/>
    </row>
    <row r="28" spans="1:10" ht="22.9" customHeight="1" x14ac:dyDescent="0.2">
      <c r="A28" s="120" t="s">
        <v>16</v>
      </c>
      <c r="B28" s="137"/>
      <c r="C28" s="62">
        <v>3243</v>
      </c>
      <c r="D28" s="36"/>
      <c r="E28" s="141"/>
      <c r="F28" s="141"/>
      <c r="G28" s="141"/>
      <c r="H28" s="141"/>
      <c r="I28" s="145"/>
      <c r="J28" s="146"/>
    </row>
    <row r="29" spans="1:10" ht="14.25" x14ac:dyDescent="0.2">
      <c r="A29" s="33"/>
      <c r="B29" s="78"/>
      <c r="C29" s="78"/>
      <c r="D29" s="78"/>
      <c r="E29" s="118"/>
      <c r="F29" s="118"/>
      <c r="G29" s="118"/>
      <c r="H29" s="118"/>
      <c r="I29" s="78"/>
      <c r="J29" s="35"/>
    </row>
    <row r="30" spans="1:10" ht="15" x14ac:dyDescent="0.2">
      <c r="A30" s="136" t="s">
        <v>17</v>
      </c>
      <c r="B30" s="137"/>
      <c r="C30" s="107" t="s">
        <v>504</v>
      </c>
      <c r="D30" s="132" t="s">
        <v>18</v>
      </c>
      <c r="E30" s="133"/>
      <c r="F30" s="133"/>
      <c r="G30" s="133"/>
      <c r="H30" s="100" t="s">
        <v>19</v>
      </c>
      <c r="I30" s="101" t="s">
        <v>20</v>
      </c>
      <c r="J30" s="102"/>
    </row>
    <row r="31" spans="1:10" x14ac:dyDescent="0.2">
      <c r="A31" s="136"/>
      <c r="B31" s="137"/>
      <c r="C31" s="37"/>
      <c r="D31" s="90"/>
      <c r="E31" s="138"/>
      <c r="F31" s="138"/>
      <c r="G31" s="138"/>
      <c r="H31" s="138"/>
      <c r="I31" s="139"/>
      <c r="J31" s="140"/>
    </row>
    <row r="32" spans="1:10" x14ac:dyDescent="0.2">
      <c r="A32" s="136" t="s">
        <v>21</v>
      </c>
      <c r="B32" s="137"/>
      <c r="C32" s="62" t="s">
        <v>505</v>
      </c>
      <c r="D32" s="132" t="s">
        <v>22</v>
      </c>
      <c r="E32" s="133"/>
      <c r="F32" s="133"/>
      <c r="G32" s="133"/>
      <c r="H32" s="103" t="s">
        <v>23</v>
      </c>
      <c r="I32" s="104" t="s">
        <v>24</v>
      </c>
      <c r="J32" s="105"/>
    </row>
    <row r="33" spans="1:10" ht="14.25" x14ac:dyDescent="0.2">
      <c r="A33" s="33"/>
      <c r="B33" s="78"/>
      <c r="C33" s="78"/>
      <c r="D33" s="78"/>
      <c r="E33" s="118"/>
      <c r="F33" s="118"/>
      <c r="G33" s="118"/>
      <c r="H33" s="118"/>
      <c r="I33" s="78"/>
      <c r="J33" s="35"/>
    </row>
    <row r="34" spans="1:10" x14ac:dyDescent="0.2">
      <c r="A34" s="132" t="s">
        <v>25</v>
      </c>
      <c r="B34" s="133"/>
      <c r="C34" s="133"/>
      <c r="D34" s="133"/>
      <c r="E34" s="133" t="s">
        <v>26</v>
      </c>
      <c r="F34" s="133"/>
      <c r="G34" s="133"/>
      <c r="H34" s="133"/>
      <c r="I34" s="133"/>
      <c r="J34" s="38" t="s">
        <v>27</v>
      </c>
    </row>
    <row r="35" spans="1:10" ht="14.25" x14ac:dyDescent="0.2">
      <c r="A35" s="33"/>
      <c r="B35" s="78"/>
      <c r="C35" s="78"/>
      <c r="D35" s="78"/>
      <c r="E35" s="118"/>
      <c r="F35" s="118"/>
      <c r="G35" s="118"/>
      <c r="H35" s="118"/>
      <c r="I35" s="78"/>
      <c r="J35" s="89"/>
    </row>
    <row r="36" spans="1:10" x14ac:dyDescent="0.2">
      <c r="A36" s="125"/>
      <c r="B36" s="126"/>
      <c r="C36" s="126"/>
      <c r="D36" s="126"/>
      <c r="E36" s="125"/>
      <c r="F36" s="126"/>
      <c r="G36" s="126"/>
      <c r="H36" s="126"/>
      <c r="I36" s="127"/>
      <c r="J36" s="79"/>
    </row>
    <row r="37" spans="1:10" ht="14.25" x14ac:dyDescent="0.2">
      <c r="A37" s="33"/>
      <c r="B37" s="78"/>
      <c r="C37" s="93"/>
      <c r="D37" s="135"/>
      <c r="E37" s="135"/>
      <c r="F37" s="135"/>
      <c r="G37" s="135"/>
      <c r="H37" s="135"/>
      <c r="I37" s="135"/>
      <c r="J37" s="35"/>
    </row>
    <row r="38" spans="1:10" x14ac:dyDescent="0.2">
      <c r="A38" s="125"/>
      <c r="B38" s="126"/>
      <c r="C38" s="126"/>
      <c r="D38" s="127"/>
      <c r="E38" s="125"/>
      <c r="F38" s="126"/>
      <c r="G38" s="126"/>
      <c r="H38" s="126"/>
      <c r="I38" s="127"/>
      <c r="J38" s="62"/>
    </row>
    <row r="39" spans="1:10" ht="14.25" x14ac:dyDescent="0.2">
      <c r="A39" s="33"/>
      <c r="B39" s="78"/>
      <c r="C39" s="93"/>
      <c r="D39" s="92"/>
      <c r="E39" s="135"/>
      <c r="F39" s="135"/>
      <c r="G39" s="135"/>
      <c r="H39" s="135"/>
      <c r="I39" s="81"/>
      <c r="J39" s="35"/>
    </row>
    <row r="40" spans="1:10" x14ac:dyDescent="0.2">
      <c r="A40" s="125"/>
      <c r="B40" s="126"/>
      <c r="C40" s="126"/>
      <c r="D40" s="127"/>
      <c r="E40" s="125"/>
      <c r="F40" s="126"/>
      <c r="G40" s="126"/>
      <c r="H40" s="126"/>
      <c r="I40" s="127"/>
      <c r="J40" s="62"/>
    </row>
    <row r="41" spans="1:10" ht="14.25" x14ac:dyDescent="0.2">
      <c r="A41" s="33"/>
      <c r="B41" s="78"/>
      <c r="C41" s="93"/>
      <c r="D41" s="92"/>
      <c r="E41" s="135"/>
      <c r="F41" s="135"/>
      <c r="G41" s="135"/>
      <c r="H41" s="135"/>
      <c r="I41" s="81"/>
      <c r="J41" s="35"/>
    </row>
    <row r="42" spans="1:10" x14ac:dyDescent="0.2">
      <c r="A42" s="125"/>
      <c r="B42" s="126"/>
      <c r="C42" s="126"/>
      <c r="D42" s="127"/>
      <c r="E42" s="125"/>
      <c r="F42" s="126"/>
      <c r="G42" s="126"/>
      <c r="H42" s="126"/>
      <c r="I42" s="127"/>
      <c r="J42" s="62"/>
    </row>
    <row r="43" spans="1:10" ht="14.25" x14ac:dyDescent="0.2">
      <c r="A43" s="39"/>
      <c r="B43" s="93"/>
      <c r="C43" s="117"/>
      <c r="D43" s="117"/>
      <c r="E43" s="118"/>
      <c r="F43" s="118"/>
      <c r="G43" s="117"/>
      <c r="H43" s="117"/>
      <c r="I43" s="117"/>
      <c r="J43" s="35"/>
    </row>
    <row r="44" spans="1:10" x14ac:dyDescent="0.2">
      <c r="A44" s="125"/>
      <c r="B44" s="126"/>
      <c r="C44" s="126"/>
      <c r="D44" s="127"/>
      <c r="E44" s="125"/>
      <c r="F44" s="126"/>
      <c r="G44" s="126"/>
      <c r="H44" s="126"/>
      <c r="I44" s="127"/>
      <c r="J44" s="62"/>
    </row>
    <row r="45" spans="1:10" ht="14.25" x14ac:dyDescent="0.2">
      <c r="A45" s="39"/>
      <c r="B45" s="93"/>
      <c r="C45" s="93"/>
      <c r="D45" s="78"/>
      <c r="E45" s="134"/>
      <c r="F45" s="134"/>
      <c r="G45" s="117"/>
      <c r="H45" s="117"/>
      <c r="I45" s="78"/>
      <c r="J45" s="35"/>
    </row>
    <row r="46" spans="1:10" x14ac:dyDescent="0.2">
      <c r="A46" s="125"/>
      <c r="B46" s="126"/>
      <c r="C46" s="126"/>
      <c r="D46" s="127"/>
      <c r="E46" s="125"/>
      <c r="F46" s="126"/>
      <c r="G46" s="126"/>
      <c r="H46" s="126"/>
      <c r="I46" s="127"/>
      <c r="J46" s="62"/>
    </row>
    <row r="47" spans="1:10" ht="14.25" x14ac:dyDescent="0.2">
      <c r="A47" s="39"/>
      <c r="B47" s="93"/>
      <c r="C47" s="93"/>
      <c r="D47" s="78"/>
      <c r="E47" s="118"/>
      <c r="F47" s="118"/>
      <c r="G47" s="117"/>
      <c r="H47" s="117"/>
      <c r="I47" s="78"/>
      <c r="J47" s="106" t="s">
        <v>28</v>
      </c>
    </row>
    <row r="48" spans="1:10" ht="14.25" x14ac:dyDescent="0.2">
      <c r="A48" s="39"/>
      <c r="B48" s="93"/>
      <c r="C48" s="93"/>
      <c r="D48" s="78"/>
      <c r="E48" s="118"/>
      <c r="F48" s="118"/>
      <c r="G48" s="117"/>
      <c r="H48" s="117"/>
      <c r="I48" s="78"/>
      <c r="J48" s="106" t="s">
        <v>29</v>
      </c>
    </row>
    <row r="49" spans="1:10" ht="14.45" customHeight="1" x14ac:dyDescent="0.2">
      <c r="A49" s="120" t="s">
        <v>30</v>
      </c>
      <c r="B49" s="121"/>
      <c r="C49" s="130" t="s">
        <v>506</v>
      </c>
      <c r="D49" s="131"/>
      <c r="E49" s="128" t="s">
        <v>31</v>
      </c>
      <c r="F49" s="129"/>
      <c r="G49" s="122"/>
      <c r="H49" s="123"/>
      <c r="I49" s="123"/>
      <c r="J49" s="124"/>
    </row>
    <row r="50" spans="1:10" ht="14.25" x14ac:dyDescent="0.2">
      <c r="A50" s="39"/>
      <c r="B50" s="93"/>
      <c r="C50" s="117"/>
      <c r="D50" s="117"/>
      <c r="E50" s="118"/>
      <c r="F50" s="118"/>
      <c r="G50" s="119" t="s">
        <v>32</v>
      </c>
      <c r="H50" s="119"/>
      <c r="I50" s="119"/>
      <c r="J50" s="40"/>
    </row>
    <row r="51" spans="1:10" ht="13.9" customHeight="1" x14ac:dyDescent="0.2">
      <c r="A51" s="120" t="s">
        <v>33</v>
      </c>
      <c r="B51" s="121"/>
      <c r="C51" s="122" t="s">
        <v>515</v>
      </c>
      <c r="D51" s="123"/>
      <c r="E51" s="123"/>
      <c r="F51" s="123"/>
      <c r="G51" s="123"/>
      <c r="H51" s="123"/>
      <c r="I51" s="123"/>
      <c r="J51" s="124"/>
    </row>
    <row r="52" spans="1:10" ht="14.25" x14ac:dyDescent="0.2">
      <c r="A52" s="33"/>
      <c r="B52" s="78"/>
      <c r="C52" s="141" t="s">
        <v>34</v>
      </c>
      <c r="D52" s="141"/>
      <c r="E52" s="141"/>
      <c r="F52" s="141"/>
      <c r="G52" s="141"/>
      <c r="H52" s="141"/>
      <c r="I52" s="141"/>
      <c r="J52" s="35"/>
    </row>
    <row r="53" spans="1:10" ht="14.25" x14ac:dyDescent="0.2">
      <c r="A53" s="120" t="s">
        <v>35</v>
      </c>
      <c r="B53" s="121"/>
      <c r="C53" s="175" t="s">
        <v>507</v>
      </c>
      <c r="D53" s="176"/>
      <c r="E53" s="177"/>
      <c r="F53" s="118"/>
      <c r="G53" s="118"/>
      <c r="H53" s="133"/>
      <c r="I53" s="133"/>
      <c r="J53" s="178"/>
    </row>
    <row r="54" spans="1:10" ht="14.25" x14ac:dyDescent="0.2">
      <c r="A54" s="33"/>
      <c r="B54" s="78"/>
      <c r="C54" s="93"/>
      <c r="D54" s="78"/>
      <c r="E54" s="118"/>
      <c r="F54" s="118"/>
      <c r="G54" s="118"/>
      <c r="H54" s="118"/>
      <c r="I54" s="78"/>
      <c r="J54" s="35"/>
    </row>
    <row r="55" spans="1:10" ht="14.45" customHeight="1" x14ac:dyDescent="0.2">
      <c r="A55" s="120" t="s">
        <v>36</v>
      </c>
      <c r="B55" s="121"/>
      <c r="C55" s="171" t="s">
        <v>516</v>
      </c>
      <c r="D55" s="172"/>
      <c r="E55" s="172"/>
      <c r="F55" s="172"/>
      <c r="G55" s="172"/>
      <c r="H55" s="172"/>
      <c r="I55" s="172"/>
      <c r="J55" s="173"/>
    </row>
    <row r="56" spans="1:10" ht="14.25" x14ac:dyDescent="0.2">
      <c r="A56" s="33"/>
      <c r="B56" s="78"/>
      <c r="C56" s="78"/>
      <c r="D56" s="78"/>
      <c r="E56" s="118"/>
      <c r="F56" s="118"/>
      <c r="G56" s="118"/>
      <c r="H56" s="118"/>
      <c r="I56" s="78"/>
      <c r="J56" s="35"/>
    </row>
    <row r="57" spans="1:10" ht="14.25" x14ac:dyDescent="0.2">
      <c r="A57" s="120" t="s">
        <v>37</v>
      </c>
      <c r="B57" s="121"/>
      <c r="C57" s="171" t="s">
        <v>508</v>
      </c>
      <c r="D57" s="172"/>
      <c r="E57" s="172"/>
      <c r="F57" s="172"/>
      <c r="G57" s="172"/>
      <c r="H57" s="172"/>
      <c r="I57" s="172"/>
      <c r="J57" s="173"/>
    </row>
    <row r="58" spans="1:10" ht="14.45" customHeight="1" x14ac:dyDescent="0.2">
      <c r="A58" s="33"/>
      <c r="B58" s="78"/>
      <c r="C58" s="119" t="s">
        <v>38</v>
      </c>
      <c r="D58" s="119"/>
      <c r="E58" s="119"/>
      <c r="F58" s="119"/>
      <c r="G58" s="78"/>
      <c r="H58" s="78"/>
      <c r="I58" s="78"/>
      <c r="J58" s="35"/>
    </row>
    <row r="59" spans="1:10" ht="14.25" x14ac:dyDescent="0.2">
      <c r="A59" s="120" t="s">
        <v>39</v>
      </c>
      <c r="B59" s="121"/>
      <c r="C59" s="171" t="s">
        <v>509</v>
      </c>
      <c r="D59" s="172"/>
      <c r="E59" s="172"/>
      <c r="F59" s="172"/>
      <c r="G59" s="172"/>
      <c r="H59" s="172"/>
      <c r="I59" s="172"/>
      <c r="J59" s="173"/>
    </row>
    <row r="60" spans="1:10" ht="14.45" customHeight="1" x14ac:dyDescent="0.2">
      <c r="A60" s="41"/>
      <c r="B60" s="42"/>
      <c r="C60" s="174" t="s">
        <v>40</v>
      </c>
      <c r="D60" s="174"/>
      <c r="E60" s="174"/>
      <c r="F60" s="174"/>
      <c r="G60" s="174"/>
      <c r="H60" s="42"/>
      <c r="I60" s="42"/>
      <c r="J60" s="43"/>
    </row>
    <row r="67" ht="27" customHeight="1" x14ac:dyDescent="0.2"/>
    <row r="71" ht="38.450000000000003" customHeight="1" x14ac:dyDescent="0.2"/>
  </sheetData>
  <sheetProtection algorithmName="SHA-512" hashValue="MdwuNgaDQ725UaLrccuDvCVbekCg+s4vjkKJx8wJ4PTsNGef4UXjCPf/sC9ZZorqXZtlTmB7XlM+e+P/nMADRQ==" saltValue="nI/gIAR6Yq+j8/Ci3xI9yw=="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disablePrompts="1"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verticalCentered="1"/>
  <pageMargins left="0.39370078740157483" right="0.39370078740157483" top="0.39370078740157483" bottom="0.39370078740157483" header="0.31496062992125984" footer="0.31496062992125984"/>
  <pageSetup paperSize="9" scale="86"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192" t="s">
        <v>41</v>
      </c>
      <c r="B1" s="193"/>
      <c r="C1" s="193"/>
      <c r="D1" s="193"/>
      <c r="E1" s="193"/>
      <c r="F1" s="193"/>
      <c r="G1" s="193"/>
      <c r="H1" s="193"/>
      <c r="I1" s="193"/>
    </row>
    <row r="2" spans="1:9" x14ac:dyDescent="0.2">
      <c r="A2" s="194" t="s">
        <v>511</v>
      </c>
      <c r="B2" s="195"/>
      <c r="C2" s="195"/>
      <c r="D2" s="195"/>
      <c r="E2" s="195"/>
      <c r="F2" s="195"/>
      <c r="G2" s="195"/>
      <c r="H2" s="195"/>
      <c r="I2" s="195"/>
    </row>
    <row r="3" spans="1:9" x14ac:dyDescent="0.2">
      <c r="A3" s="196" t="s">
        <v>491</v>
      </c>
      <c r="B3" s="197"/>
      <c r="C3" s="197"/>
      <c r="D3" s="197"/>
      <c r="E3" s="197"/>
      <c r="F3" s="197"/>
      <c r="G3" s="197"/>
      <c r="H3" s="197"/>
      <c r="I3" s="197"/>
    </row>
    <row r="4" spans="1:9" x14ac:dyDescent="0.2">
      <c r="A4" s="198" t="s">
        <v>510</v>
      </c>
      <c r="B4" s="199"/>
      <c r="C4" s="199"/>
      <c r="D4" s="199"/>
      <c r="E4" s="199"/>
      <c r="F4" s="199"/>
      <c r="G4" s="199"/>
      <c r="H4" s="199"/>
      <c r="I4" s="200"/>
    </row>
    <row r="5" spans="1:9" ht="34.5" thickBot="1" x14ac:dyDescent="0.25">
      <c r="A5" s="204" t="s">
        <v>42</v>
      </c>
      <c r="B5" s="205"/>
      <c r="C5" s="205"/>
      <c r="D5" s="205"/>
      <c r="E5" s="205"/>
      <c r="F5" s="206"/>
      <c r="G5" s="26" t="s">
        <v>43</v>
      </c>
      <c r="H5" s="56" t="s">
        <v>44</v>
      </c>
      <c r="I5" s="57" t="s">
        <v>45</v>
      </c>
    </row>
    <row r="6" spans="1:9" x14ac:dyDescent="0.2">
      <c r="A6" s="201">
        <v>1</v>
      </c>
      <c r="B6" s="202"/>
      <c r="C6" s="202"/>
      <c r="D6" s="202"/>
      <c r="E6" s="202"/>
      <c r="F6" s="203"/>
      <c r="G6" s="27">
        <v>2</v>
      </c>
      <c r="H6" s="28">
        <v>3</v>
      </c>
      <c r="I6" s="28">
        <v>4</v>
      </c>
    </row>
    <row r="7" spans="1:9" x14ac:dyDescent="0.2">
      <c r="A7" s="207"/>
      <c r="B7" s="207"/>
      <c r="C7" s="207"/>
      <c r="D7" s="207"/>
      <c r="E7" s="207"/>
      <c r="F7" s="207"/>
      <c r="G7" s="207"/>
      <c r="H7" s="207"/>
      <c r="I7" s="208"/>
    </row>
    <row r="8" spans="1:9" ht="12.75" customHeight="1" x14ac:dyDescent="0.2">
      <c r="A8" s="209" t="s">
        <v>46</v>
      </c>
      <c r="B8" s="210"/>
      <c r="C8" s="210"/>
      <c r="D8" s="210"/>
      <c r="E8" s="210"/>
      <c r="F8" s="211"/>
      <c r="G8" s="16">
        <v>1</v>
      </c>
      <c r="H8" s="58">
        <v>0</v>
      </c>
      <c r="I8" s="58">
        <v>0</v>
      </c>
    </row>
    <row r="9" spans="1:9" ht="12.75" customHeight="1" x14ac:dyDescent="0.2">
      <c r="A9" s="189" t="s">
        <v>47</v>
      </c>
      <c r="B9" s="190"/>
      <c r="C9" s="190"/>
      <c r="D9" s="190"/>
      <c r="E9" s="190"/>
      <c r="F9" s="191"/>
      <c r="G9" s="17">
        <v>2</v>
      </c>
      <c r="H9" s="59">
        <f>H10+H17+H27+H38+H43</f>
        <v>312855081</v>
      </c>
      <c r="I9" s="59">
        <f>I10+I17+I27+I38+I43</f>
        <v>362596517</v>
      </c>
    </row>
    <row r="10" spans="1:9" ht="12.75" customHeight="1" x14ac:dyDescent="0.2">
      <c r="A10" s="180" t="s">
        <v>48</v>
      </c>
      <c r="B10" s="181"/>
      <c r="C10" s="181"/>
      <c r="D10" s="181"/>
      <c r="E10" s="181"/>
      <c r="F10" s="182"/>
      <c r="G10" s="17">
        <v>3</v>
      </c>
      <c r="H10" s="59">
        <f>H11+H12+H13+H14+H15+H16</f>
        <v>11555118</v>
      </c>
      <c r="I10" s="59">
        <f>I11+I12+I13+I14+I15+I16</f>
        <v>13109398</v>
      </c>
    </row>
    <row r="11" spans="1:9" ht="12.75" customHeight="1" x14ac:dyDescent="0.2">
      <c r="A11" s="186" t="s">
        <v>49</v>
      </c>
      <c r="B11" s="187"/>
      <c r="C11" s="187"/>
      <c r="D11" s="187"/>
      <c r="E11" s="187"/>
      <c r="F11" s="188"/>
      <c r="G11" s="16">
        <v>4</v>
      </c>
      <c r="H11" s="58">
        <v>0</v>
      </c>
      <c r="I11" s="58">
        <v>0</v>
      </c>
    </row>
    <row r="12" spans="1:9" ht="23.45" customHeight="1" x14ac:dyDescent="0.2">
      <c r="A12" s="186" t="s">
        <v>50</v>
      </c>
      <c r="B12" s="187"/>
      <c r="C12" s="187"/>
      <c r="D12" s="187"/>
      <c r="E12" s="187"/>
      <c r="F12" s="188"/>
      <c r="G12" s="16">
        <v>5</v>
      </c>
      <c r="H12" s="58">
        <v>10919104</v>
      </c>
      <c r="I12" s="58">
        <v>10746704</v>
      </c>
    </row>
    <row r="13" spans="1:9" ht="12.75" customHeight="1" x14ac:dyDescent="0.2">
      <c r="A13" s="186" t="s">
        <v>51</v>
      </c>
      <c r="B13" s="187"/>
      <c r="C13" s="187"/>
      <c r="D13" s="187"/>
      <c r="E13" s="187"/>
      <c r="F13" s="188"/>
      <c r="G13" s="16">
        <v>6</v>
      </c>
      <c r="H13" s="58">
        <v>0</v>
      </c>
      <c r="I13" s="58">
        <v>0</v>
      </c>
    </row>
    <row r="14" spans="1:9" ht="12.75" customHeight="1" x14ac:dyDescent="0.2">
      <c r="A14" s="186" t="s">
        <v>52</v>
      </c>
      <c r="B14" s="187"/>
      <c r="C14" s="187"/>
      <c r="D14" s="187"/>
      <c r="E14" s="187"/>
      <c r="F14" s="188"/>
      <c r="G14" s="16">
        <v>7</v>
      </c>
      <c r="H14" s="58">
        <v>0</v>
      </c>
      <c r="I14" s="58">
        <v>0</v>
      </c>
    </row>
    <row r="15" spans="1:9" ht="12.75" customHeight="1" x14ac:dyDescent="0.2">
      <c r="A15" s="186" t="s">
        <v>53</v>
      </c>
      <c r="B15" s="187"/>
      <c r="C15" s="187"/>
      <c r="D15" s="187"/>
      <c r="E15" s="187"/>
      <c r="F15" s="188"/>
      <c r="G15" s="16">
        <v>8</v>
      </c>
      <c r="H15" s="58">
        <v>636014</v>
      </c>
      <c r="I15" s="58">
        <v>2362694</v>
      </c>
    </row>
    <row r="16" spans="1:9" ht="12.75" customHeight="1" x14ac:dyDescent="0.2">
      <c r="A16" s="186" t="s">
        <v>54</v>
      </c>
      <c r="B16" s="187"/>
      <c r="C16" s="187"/>
      <c r="D16" s="187"/>
      <c r="E16" s="187"/>
      <c r="F16" s="188"/>
      <c r="G16" s="16">
        <v>9</v>
      </c>
      <c r="H16" s="58">
        <v>0</v>
      </c>
      <c r="I16" s="58">
        <v>0</v>
      </c>
    </row>
    <row r="17" spans="1:9" ht="12.75" customHeight="1" x14ac:dyDescent="0.2">
      <c r="A17" s="180" t="s">
        <v>55</v>
      </c>
      <c r="B17" s="181"/>
      <c r="C17" s="181"/>
      <c r="D17" s="181"/>
      <c r="E17" s="181"/>
      <c r="F17" s="182"/>
      <c r="G17" s="17">
        <v>10</v>
      </c>
      <c r="H17" s="59">
        <f>H18+H19+H20+H21+H22+H23+H24+H25+H26</f>
        <v>156287673</v>
      </c>
      <c r="I17" s="59">
        <f>I18+I19+I20+I21+I22+I23+I24+I25+I26</f>
        <v>192880121</v>
      </c>
    </row>
    <row r="18" spans="1:9" ht="12.75" customHeight="1" x14ac:dyDescent="0.2">
      <c r="A18" s="186" t="s">
        <v>56</v>
      </c>
      <c r="B18" s="187"/>
      <c r="C18" s="187"/>
      <c r="D18" s="187"/>
      <c r="E18" s="187"/>
      <c r="F18" s="188"/>
      <c r="G18" s="16">
        <v>11</v>
      </c>
      <c r="H18" s="58">
        <v>7446180</v>
      </c>
      <c r="I18" s="58">
        <v>5005272</v>
      </c>
    </row>
    <row r="19" spans="1:9" ht="12.75" customHeight="1" x14ac:dyDescent="0.2">
      <c r="A19" s="186" t="s">
        <v>57</v>
      </c>
      <c r="B19" s="187"/>
      <c r="C19" s="187"/>
      <c r="D19" s="187"/>
      <c r="E19" s="187"/>
      <c r="F19" s="188"/>
      <c r="G19" s="16">
        <v>12</v>
      </c>
      <c r="H19" s="58">
        <v>66703498</v>
      </c>
      <c r="I19" s="58">
        <v>66037063</v>
      </c>
    </row>
    <row r="20" spans="1:9" ht="12.75" customHeight="1" x14ac:dyDescent="0.2">
      <c r="A20" s="186" t="s">
        <v>58</v>
      </c>
      <c r="B20" s="187"/>
      <c r="C20" s="187"/>
      <c r="D20" s="187"/>
      <c r="E20" s="187"/>
      <c r="F20" s="188"/>
      <c r="G20" s="16">
        <v>13</v>
      </c>
      <c r="H20" s="58">
        <v>42303752</v>
      </c>
      <c r="I20" s="58">
        <v>46873185</v>
      </c>
    </row>
    <row r="21" spans="1:9" ht="12.75" customHeight="1" x14ac:dyDescent="0.2">
      <c r="A21" s="186" t="s">
        <v>59</v>
      </c>
      <c r="B21" s="187"/>
      <c r="C21" s="187"/>
      <c r="D21" s="187"/>
      <c r="E21" s="187"/>
      <c r="F21" s="188"/>
      <c r="G21" s="16">
        <v>14</v>
      </c>
      <c r="H21" s="58">
        <v>9539742</v>
      </c>
      <c r="I21" s="58">
        <v>9675611</v>
      </c>
    </row>
    <row r="22" spans="1:9" ht="12.75" customHeight="1" x14ac:dyDescent="0.2">
      <c r="A22" s="186" t="s">
        <v>60</v>
      </c>
      <c r="B22" s="187"/>
      <c r="C22" s="187"/>
      <c r="D22" s="187"/>
      <c r="E22" s="187"/>
      <c r="F22" s="188"/>
      <c r="G22" s="16">
        <v>15</v>
      </c>
      <c r="H22" s="58">
        <v>0</v>
      </c>
      <c r="I22" s="58">
        <v>0</v>
      </c>
    </row>
    <row r="23" spans="1:9" ht="12.75" customHeight="1" x14ac:dyDescent="0.2">
      <c r="A23" s="186" t="s">
        <v>61</v>
      </c>
      <c r="B23" s="187"/>
      <c r="C23" s="187"/>
      <c r="D23" s="187"/>
      <c r="E23" s="187"/>
      <c r="F23" s="188"/>
      <c r="G23" s="16">
        <v>16</v>
      </c>
      <c r="H23" s="58">
        <v>5431453</v>
      </c>
      <c r="I23" s="58">
        <v>3680501</v>
      </c>
    </row>
    <row r="24" spans="1:9" ht="12.75" customHeight="1" x14ac:dyDescent="0.2">
      <c r="A24" s="186" t="s">
        <v>62</v>
      </c>
      <c r="B24" s="187"/>
      <c r="C24" s="187"/>
      <c r="D24" s="187"/>
      <c r="E24" s="187"/>
      <c r="F24" s="188"/>
      <c r="G24" s="16">
        <v>17</v>
      </c>
      <c r="H24" s="58">
        <v>10847336</v>
      </c>
      <c r="I24" s="58">
        <v>47789676</v>
      </c>
    </row>
    <row r="25" spans="1:9" ht="12.75" customHeight="1" x14ac:dyDescent="0.2">
      <c r="A25" s="186" t="s">
        <v>63</v>
      </c>
      <c r="B25" s="187"/>
      <c r="C25" s="187"/>
      <c r="D25" s="187"/>
      <c r="E25" s="187"/>
      <c r="F25" s="188"/>
      <c r="G25" s="16">
        <v>18</v>
      </c>
      <c r="H25" s="58">
        <v>0</v>
      </c>
      <c r="I25" s="58">
        <v>0</v>
      </c>
    </row>
    <row r="26" spans="1:9" ht="12.75" customHeight="1" x14ac:dyDescent="0.2">
      <c r="A26" s="186" t="s">
        <v>64</v>
      </c>
      <c r="B26" s="187"/>
      <c r="C26" s="187"/>
      <c r="D26" s="187"/>
      <c r="E26" s="187"/>
      <c r="F26" s="188"/>
      <c r="G26" s="16">
        <v>19</v>
      </c>
      <c r="H26" s="58">
        <v>14015712</v>
      </c>
      <c r="I26" s="58">
        <v>13818813</v>
      </c>
    </row>
    <row r="27" spans="1:9" ht="12.75" customHeight="1" x14ac:dyDescent="0.2">
      <c r="A27" s="180" t="s">
        <v>65</v>
      </c>
      <c r="B27" s="181"/>
      <c r="C27" s="181"/>
      <c r="D27" s="181"/>
      <c r="E27" s="181"/>
      <c r="F27" s="182"/>
      <c r="G27" s="17">
        <v>20</v>
      </c>
      <c r="H27" s="59">
        <f>SUM(H28:H37)</f>
        <v>134679763</v>
      </c>
      <c r="I27" s="59">
        <f>SUM(I28:I37)</f>
        <v>134730764</v>
      </c>
    </row>
    <row r="28" spans="1:9" ht="12.75" customHeight="1" x14ac:dyDescent="0.2">
      <c r="A28" s="186" t="s">
        <v>66</v>
      </c>
      <c r="B28" s="187"/>
      <c r="C28" s="187"/>
      <c r="D28" s="187"/>
      <c r="E28" s="187"/>
      <c r="F28" s="188"/>
      <c r="G28" s="16">
        <v>21</v>
      </c>
      <c r="H28" s="58">
        <v>129723622</v>
      </c>
      <c r="I28" s="58">
        <v>129815650</v>
      </c>
    </row>
    <row r="29" spans="1:9" ht="12.75" customHeight="1" x14ac:dyDescent="0.2">
      <c r="A29" s="186" t="s">
        <v>67</v>
      </c>
      <c r="B29" s="187"/>
      <c r="C29" s="187"/>
      <c r="D29" s="187"/>
      <c r="E29" s="187"/>
      <c r="F29" s="188"/>
      <c r="G29" s="16">
        <v>22</v>
      </c>
      <c r="H29" s="58">
        <v>0</v>
      </c>
      <c r="I29" s="58">
        <v>0</v>
      </c>
    </row>
    <row r="30" spans="1:9" ht="12.75" customHeight="1" x14ac:dyDescent="0.2">
      <c r="A30" s="186" t="s">
        <v>68</v>
      </c>
      <c r="B30" s="187"/>
      <c r="C30" s="187"/>
      <c r="D30" s="187"/>
      <c r="E30" s="187"/>
      <c r="F30" s="188"/>
      <c r="G30" s="16">
        <v>23</v>
      </c>
      <c r="H30" s="58">
        <v>44317</v>
      </c>
      <c r="I30" s="58">
        <v>3290</v>
      </c>
    </row>
    <row r="31" spans="1:9" ht="24.6" customHeight="1" x14ac:dyDescent="0.2">
      <c r="A31" s="186" t="s">
        <v>69</v>
      </c>
      <c r="B31" s="187"/>
      <c r="C31" s="187"/>
      <c r="D31" s="187"/>
      <c r="E31" s="187"/>
      <c r="F31" s="188"/>
      <c r="G31" s="16">
        <v>24</v>
      </c>
      <c r="H31" s="58">
        <v>0</v>
      </c>
      <c r="I31" s="58">
        <v>0</v>
      </c>
    </row>
    <row r="32" spans="1:9" ht="24" customHeight="1" x14ac:dyDescent="0.2">
      <c r="A32" s="186" t="s">
        <v>70</v>
      </c>
      <c r="B32" s="187"/>
      <c r="C32" s="187"/>
      <c r="D32" s="187"/>
      <c r="E32" s="187"/>
      <c r="F32" s="188"/>
      <c r="G32" s="16">
        <v>25</v>
      </c>
      <c r="H32" s="58">
        <v>0</v>
      </c>
      <c r="I32" s="58">
        <v>0</v>
      </c>
    </row>
    <row r="33" spans="1:9" ht="26.45" customHeight="1" x14ac:dyDescent="0.2">
      <c r="A33" s="186" t="s">
        <v>71</v>
      </c>
      <c r="B33" s="187"/>
      <c r="C33" s="187"/>
      <c r="D33" s="187"/>
      <c r="E33" s="187"/>
      <c r="F33" s="188"/>
      <c r="G33" s="16">
        <v>26</v>
      </c>
      <c r="H33" s="58">
        <v>0</v>
      </c>
      <c r="I33" s="58">
        <v>0</v>
      </c>
    </row>
    <row r="34" spans="1:9" ht="12.75" customHeight="1" x14ac:dyDescent="0.2">
      <c r="A34" s="186" t="s">
        <v>72</v>
      </c>
      <c r="B34" s="187"/>
      <c r="C34" s="187"/>
      <c r="D34" s="187"/>
      <c r="E34" s="187"/>
      <c r="F34" s="188"/>
      <c r="G34" s="16">
        <v>27</v>
      </c>
      <c r="H34" s="58">
        <v>79374</v>
      </c>
      <c r="I34" s="58">
        <v>79374</v>
      </c>
    </row>
    <row r="35" spans="1:9" ht="12.75" customHeight="1" x14ac:dyDescent="0.2">
      <c r="A35" s="186" t="s">
        <v>73</v>
      </c>
      <c r="B35" s="187"/>
      <c r="C35" s="187"/>
      <c r="D35" s="187"/>
      <c r="E35" s="187"/>
      <c r="F35" s="188"/>
      <c r="G35" s="16">
        <v>28</v>
      </c>
      <c r="H35" s="58">
        <v>1666</v>
      </c>
      <c r="I35" s="58">
        <v>1666</v>
      </c>
    </row>
    <row r="36" spans="1:9" ht="12.75" customHeight="1" x14ac:dyDescent="0.2">
      <c r="A36" s="186" t="s">
        <v>74</v>
      </c>
      <c r="B36" s="187"/>
      <c r="C36" s="187"/>
      <c r="D36" s="187"/>
      <c r="E36" s="187"/>
      <c r="F36" s="188"/>
      <c r="G36" s="16">
        <v>29</v>
      </c>
      <c r="H36" s="58">
        <v>0</v>
      </c>
      <c r="I36" s="58">
        <v>0</v>
      </c>
    </row>
    <row r="37" spans="1:9" ht="12.75" customHeight="1" x14ac:dyDescent="0.2">
      <c r="A37" s="186" t="s">
        <v>75</v>
      </c>
      <c r="B37" s="187"/>
      <c r="C37" s="187"/>
      <c r="D37" s="187"/>
      <c r="E37" s="187"/>
      <c r="F37" s="188"/>
      <c r="G37" s="16">
        <v>30</v>
      </c>
      <c r="H37" s="58">
        <v>4830784</v>
      </c>
      <c r="I37" s="58">
        <v>4830784</v>
      </c>
    </row>
    <row r="38" spans="1:9" ht="12.75" customHeight="1" x14ac:dyDescent="0.2">
      <c r="A38" s="180" t="s">
        <v>76</v>
      </c>
      <c r="B38" s="181"/>
      <c r="C38" s="181"/>
      <c r="D38" s="181"/>
      <c r="E38" s="181"/>
      <c r="F38" s="182"/>
      <c r="G38" s="17">
        <v>31</v>
      </c>
      <c r="H38" s="59">
        <f>H39+H40+H41+H42</f>
        <v>0</v>
      </c>
      <c r="I38" s="59">
        <f>I39+I40+I41+I42</f>
        <v>0</v>
      </c>
    </row>
    <row r="39" spans="1:9" ht="12.75" customHeight="1" x14ac:dyDescent="0.2">
      <c r="A39" s="186" t="s">
        <v>77</v>
      </c>
      <c r="B39" s="187"/>
      <c r="C39" s="187"/>
      <c r="D39" s="187"/>
      <c r="E39" s="187"/>
      <c r="F39" s="188"/>
      <c r="G39" s="16">
        <v>32</v>
      </c>
      <c r="H39" s="58">
        <v>0</v>
      </c>
      <c r="I39" s="58">
        <v>0</v>
      </c>
    </row>
    <row r="40" spans="1:9" ht="21.6" customHeight="1" x14ac:dyDescent="0.2">
      <c r="A40" s="186" t="s">
        <v>78</v>
      </c>
      <c r="B40" s="187"/>
      <c r="C40" s="187"/>
      <c r="D40" s="187"/>
      <c r="E40" s="187"/>
      <c r="F40" s="188"/>
      <c r="G40" s="16">
        <v>33</v>
      </c>
      <c r="H40" s="58">
        <v>0</v>
      </c>
      <c r="I40" s="58">
        <v>0</v>
      </c>
    </row>
    <row r="41" spans="1:9" ht="12.75" customHeight="1" x14ac:dyDescent="0.2">
      <c r="A41" s="186" t="s">
        <v>79</v>
      </c>
      <c r="B41" s="187"/>
      <c r="C41" s="187"/>
      <c r="D41" s="187"/>
      <c r="E41" s="187"/>
      <c r="F41" s="188"/>
      <c r="G41" s="16">
        <v>34</v>
      </c>
      <c r="H41" s="58">
        <v>0</v>
      </c>
      <c r="I41" s="58">
        <v>0</v>
      </c>
    </row>
    <row r="42" spans="1:9" ht="12.75" customHeight="1" x14ac:dyDescent="0.2">
      <c r="A42" s="186" t="s">
        <v>80</v>
      </c>
      <c r="B42" s="187"/>
      <c r="C42" s="187"/>
      <c r="D42" s="187"/>
      <c r="E42" s="187"/>
      <c r="F42" s="188"/>
      <c r="G42" s="16">
        <v>35</v>
      </c>
      <c r="H42" s="58">
        <v>0</v>
      </c>
      <c r="I42" s="58">
        <v>0</v>
      </c>
    </row>
    <row r="43" spans="1:9" ht="12.75" customHeight="1" x14ac:dyDescent="0.2">
      <c r="A43" s="212" t="s">
        <v>81</v>
      </c>
      <c r="B43" s="213"/>
      <c r="C43" s="213"/>
      <c r="D43" s="213"/>
      <c r="E43" s="213"/>
      <c r="F43" s="214"/>
      <c r="G43" s="16">
        <v>36</v>
      </c>
      <c r="H43" s="58">
        <v>10332527</v>
      </c>
      <c r="I43" s="58">
        <v>21876234</v>
      </c>
    </row>
    <row r="44" spans="1:9" ht="12.75" customHeight="1" x14ac:dyDescent="0.2">
      <c r="A44" s="189" t="s">
        <v>82</v>
      </c>
      <c r="B44" s="190"/>
      <c r="C44" s="190"/>
      <c r="D44" s="190"/>
      <c r="E44" s="190"/>
      <c r="F44" s="191"/>
      <c r="G44" s="17">
        <v>37</v>
      </c>
      <c r="H44" s="59">
        <f>H45+H53+H60+H70</f>
        <v>167830963</v>
      </c>
      <c r="I44" s="59">
        <f>I45+I53+I60+I70</f>
        <v>164215374</v>
      </c>
    </row>
    <row r="45" spans="1:9" ht="12.75" customHeight="1" x14ac:dyDescent="0.2">
      <c r="A45" s="180" t="s">
        <v>83</v>
      </c>
      <c r="B45" s="181"/>
      <c r="C45" s="181"/>
      <c r="D45" s="181"/>
      <c r="E45" s="181"/>
      <c r="F45" s="182"/>
      <c r="G45" s="17">
        <v>38</v>
      </c>
      <c r="H45" s="59">
        <f>SUM(H46:H52)</f>
        <v>82186888</v>
      </c>
      <c r="I45" s="59">
        <f>SUM(I46:I52)</f>
        <v>71306479</v>
      </c>
    </row>
    <row r="46" spans="1:9" ht="12.75" customHeight="1" x14ac:dyDescent="0.2">
      <c r="A46" s="186" t="s">
        <v>84</v>
      </c>
      <c r="B46" s="187"/>
      <c r="C46" s="187"/>
      <c r="D46" s="187"/>
      <c r="E46" s="187"/>
      <c r="F46" s="188"/>
      <c r="G46" s="16">
        <v>39</v>
      </c>
      <c r="H46" s="58">
        <v>40908926</v>
      </c>
      <c r="I46" s="58">
        <v>27663045</v>
      </c>
    </row>
    <row r="47" spans="1:9" ht="12.75" customHeight="1" x14ac:dyDescent="0.2">
      <c r="A47" s="186" t="s">
        <v>85</v>
      </c>
      <c r="B47" s="187"/>
      <c r="C47" s="187"/>
      <c r="D47" s="187"/>
      <c r="E47" s="187"/>
      <c r="F47" s="188"/>
      <c r="G47" s="16">
        <v>40</v>
      </c>
      <c r="H47" s="58">
        <v>4347543</v>
      </c>
      <c r="I47" s="58">
        <v>4629259</v>
      </c>
    </row>
    <row r="48" spans="1:9" ht="12.75" customHeight="1" x14ac:dyDescent="0.2">
      <c r="A48" s="186" t="s">
        <v>86</v>
      </c>
      <c r="B48" s="187"/>
      <c r="C48" s="187"/>
      <c r="D48" s="187"/>
      <c r="E48" s="187"/>
      <c r="F48" s="188"/>
      <c r="G48" s="16">
        <v>41</v>
      </c>
      <c r="H48" s="58">
        <v>28824687</v>
      </c>
      <c r="I48" s="58">
        <v>28062633</v>
      </c>
    </row>
    <row r="49" spans="1:9" ht="12.75" customHeight="1" x14ac:dyDescent="0.2">
      <c r="A49" s="186" t="s">
        <v>87</v>
      </c>
      <c r="B49" s="187"/>
      <c r="C49" s="187"/>
      <c r="D49" s="187"/>
      <c r="E49" s="187"/>
      <c r="F49" s="188"/>
      <c r="G49" s="16">
        <v>42</v>
      </c>
      <c r="H49" s="58">
        <v>7963046</v>
      </c>
      <c r="I49" s="58">
        <v>7318190</v>
      </c>
    </row>
    <row r="50" spans="1:9" ht="12.75" customHeight="1" x14ac:dyDescent="0.2">
      <c r="A50" s="186" t="s">
        <v>88</v>
      </c>
      <c r="B50" s="187"/>
      <c r="C50" s="187"/>
      <c r="D50" s="187"/>
      <c r="E50" s="187"/>
      <c r="F50" s="188"/>
      <c r="G50" s="16">
        <v>43</v>
      </c>
      <c r="H50" s="58">
        <v>0</v>
      </c>
      <c r="I50" s="58">
        <v>0</v>
      </c>
    </row>
    <row r="51" spans="1:9" ht="12.75" customHeight="1" x14ac:dyDescent="0.2">
      <c r="A51" s="186" t="s">
        <v>89</v>
      </c>
      <c r="B51" s="187"/>
      <c r="C51" s="187"/>
      <c r="D51" s="187"/>
      <c r="E51" s="187"/>
      <c r="F51" s="188"/>
      <c r="G51" s="16">
        <v>44</v>
      </c>
      <c r="H51" s="58">
        <v>142686</v>
      </c>
      <c r="I51" s="58">
        <v>3633352</v>
      </c>
    </row>
    <row r="52" spans="1:9" ht="12.75" customHeight="1" x14ac:dyDescent="0.2">
      <c r="A52" s="186" t="s">
        <v>90</v>
      </c>
      <c r="B52" s="187"/>
      <c r="C52" s="187"/>
      <c r="D52" s="187"/>
      <c r="E52" s="187"/>
      <c r="F52" s="188"/>
      <c r="G52" s="16">
        <v>45</v>
      </c>
      <c r="H52" s="58">
        <v>0</v>
      </c>
      <c r="I52" s="58">
        <v>0</v>
      </c>
    </row>
    <row r="53" spans="1:9" ht="12.75" customHeight="1" x14ac:dyDescent="0.2">
      <c r="A53" s="180" t="s">
        <v>91</v>
      </c>
      <c r="B53" s="181"/>
      <c r="C53" s="181"/>
      <c r="D53" s="181"/>
      <c r="E53" s="181"/>
      <c r="F53" s="182"/>
      <c r="G53" s="17">
        <v>46</v>
      </c>
      <c r="H53" s="59">
        <f>SUM(H54:H59)</f>
        <v>55987741</v>
      </c>
      <c r="I53" s="59">
        <f>SUM(I54:I59)</f>
        <v>62205420</v>
      </c>
    </row>
    <row r="54" spans="1:9" ht="12.75" customHeight="1" x14ac:dyDescent="0.2">
      <c r="A54" s="186" t="s">
        <v>92</v>
      </c>
      <c r="B54" s="187"/>
      <c r="C54" s="187"/>
      <c r="D54" s="187"/>
      <c r="E54" s="187"/>
      <c r="F54" s="188"/>
      <c r="G54" s="16">
        <v>47</v>
      </c>
      <c r="H54" s="58">
        <v>27277333</v>
      </c>
      <c r="I54" s="58">
        <v>30175006</v>
      </c>
    </row>
    <row r="55" spans="1:9" ht="24.6" customHeight="1" x14ac:dyDescent="0.2">
      <c r="A55" s="186" t="s">
        <v>93</v>
      </c>
      <c r="B55" s="187"/>
      <c r="C55" s="187"/>
      <c r="D55" s="187"/>
      <c r="E55" s="187"/>
      <c r="F55" s="188"/>
      <c r="G55" s="16">
        <v>48</v>
      </c>
      <c r="H55" s="58">
        <v>0</v>
      </c>
      <c r="I55" s="58">
        <v>0</v>
      </c>
    </row>
    <row r="56" spans="1:9" ht="12.75" customHeight="1" x14ac:dyDescent="0.2">
      <c r="A56" s="186" t="s">
        <v>94</v>
      </c>
      <c r="B56" s="187"/>
      <c r="C56" s="187"/>
      <c r="D56" s="187"/>
      <c r="E56" s="187"/>
      <c r="F56" s="188"/>
      <c r="G56" s="16">
        <v>49</v>
      </c>
      <c r="H56" s="58">
        <v>27378884</v>
      </c>
      <c r="I56" s="58">
        <v>29982597</v>
      </c>
    </row>
    <row r="57" spans="1:9" ht="12.75" customHeight="1" x14ac:dyDescent="0.2">
      <c r="A57" s="186" t="s">
        <v>95</v>
      </c>
      <c r="B57" s="187"/>
      <c r="C57" s="187"/>
      <c r="D57" s="187"/>
      <c r="E57" s="187"/>
      <c r="F57" s="188"/>
      <c r="G57" s="16">
        <v>50</v>
      </c>
      <c r="H57" s="58">
        <v>113868</v>
      </c>
      <c r="I57" s="58">
        <v>67120</v>
      </c>
    </row>
    <row r="58" spans="1:9" ht="12.75" customHeight="1" x14ac:dyDescent="0.2">
      <c r="A58" s="186" t="s">
        <v>96</v>
      </c>
      <c r="B58" s="187"/>
      <c r="C58" s="187"/>
      <c r="D58" s="187"/>
      <c r="E58" s="187"/>
      <c r="F58" s="188"/>
      <c r="G58" s="16">
        <v>51</v>
      </c>
      <c r="H58" s="58">
        <v>1147352</v>
      </c>
      <c r="I58" s="58">
        <v>1916250</v>
      </c>
    </row>
    <row r="59" spans="1:9" ht="12.75" customHeight="1" x14ac:dyDescent="0.2">
      <c r="A59" s="186" t="s">
        <v>97</v>
      </c>
      <c r="B59" s="187"/>
      <c r="C59" s="187"/>
      <c r="D59" s="187"/>
      <c r="E59" s="187"/>
      <c r="F59" s="188"/>
      <c r="G59" s="16">
        <v>52</v>
      </c>
      <c r="H59" s="58">
        <v>70304</v>
      </c>
      <c r="I59" s="58">
        <v>64447</v>
      </c>
    </row>
    <row r="60" spans="1:9" ht="12.75" customHeight="1" x14ac:dyDescent="0.2">
      <c r="A60" s="180" t="s">
        <v>98</v>
      </c>
      <c r="B60" s="181"/>
      <c r="C60" s="181"/>
      <c r="D60" s="181"/>
      <c r="E60" s="181"/>
      <c r="F60" s="182"/>
      <c r="G60" s="17">
        <v>53</v>
      </c>
      <c r="H60" s="59">
        <f>SUM(H61:H69)</f>
        <v>25819050</v>
      </c>
      <c r="I60" s="59">
        <f>SUM(I61:I69)</f>
        <v>14005609</v>
      </c>
    </row>
    <row r="61" spans="1:9" ht="12.75" customHeight="1" x14ac:dyDescent="0.2">
      <c r="A61" s="186" t="s">
        <v>99</v>
      </c>
      <c r="B61" s="187"/>
      <c r="C61" s="187"/>
      <c r="D61" s="187"/>
      <c r="E61" s="187"/>
      <c r="F61" s="188"/>
      <c r="G61" s="16">
        <v>54</v>
      </c>
      <c r="H61" s="58">
        <v>0</v>
      </c>
      <c r="I61" s="58">
        <v>0</v>
      </c>
    </row>
    <row r="62" spans="1:9" ht="12.75" customHeight="1" x14ac:dyDescent="0.2">
      <c r="A62" s="186" t="s">
        <v>100</v>
      </c>
      <c r="B62" s="187"/>
      <c r="C62" s="187"/>
      <c r="D62" s="187"/>
      <c r="E62" s="187"/>
      <c r="F62" s="188"/>
      <c r="G62" s="16">
        <v>55</v>
      </c>
      <c r="H62" s="58">
        <v>0</v>
      </c>
      <c r="I62" s="58">
        <v>0</v>
      </c>
    </row>
    <row r="63" spans="1:9" ht="12.75" customHeight="1" x14ac:dyDescent="0.2">
      <c r="A63" s="186" t="s">
        <v>101</v>
      </c>
      <c r="B63" s="187"/>
      <c r="C63" s="187"/>
      <c r="D63" s="187"/>
      <c r="E63" s="187"/>
      <c r="F63" s="188"/>
      <c r="G63" s="16">
        <v>56</v>
      </c>
      <c r="H63" s="58">
        <v>10807693</v>
      </c>
      <c r="I63" s="58">
        <v>13946927</v>
      </c>
    </row>
    <row r="64" spans="1:9" ht="23.45" customHeight="1" x14ac:dyDescent="0.2">
      <c r="A64" s="186" t="s">
        <v>102</v>
      </c>
      <c r="B64" s="187"/>
      <c r="C64" s="187"/>
      <c r="D64" s="187"/>
      <c r="E64" s="187"/>
      <c r="F64" s="188"/>
      <c r="G64" s="16">
        <v>57</v>
      </c>
      <c r="H64" s="58">
        <v>0</v>
      </c>
      <c r="I64" s="58">
        <v>0</v>
      </c>
    </row>
    <row r="65" spans="1:9" ht="21" customHeight="1" x14ac:dyDescent="0.2">
      <c r="A65" s="186" t="s">
        <v>103</v>
      </c>
      <c r="B65" s="187"/>
      <c r="C65" s="187"/>
      <c r="D65" s="187"/>
      <c r="E65" s="187"/>
      <c r="F65" s="188"/>
      <c r="G65" s="16">
        <v>58</v>
      </c>
      <c r="H65" s="58">
        <v>0</v>
      </c>
      <c r="I65" s="58">
        <v>0</v>
      </c>
    </row>
    <row r="66" spans="1:9" ht="22.9" customHeight="1" x14ac:dyDescent="0.2">
      <c r="A66" s="186" t="s">
        <v>104</v>
      </c>
      <c r="B66" s="187"/>
      <c r="C66" s="187"/>
      <c r="D66" s="187"/>
      <c r="E66" s="187"/>
      <c r="F66" s="188"/>
      <c r="G66" s="16">
        <v>59</v>
      </c>
      <c r="H66" s="58">
        <v>0</v>
      </c>
      <c r="I66" s="58">
        <v>0</v>
      </c>
    </row>
    <row r="67" spans="1:9" ht="12.75" customHeight="1" x14ac:dyDescent="0.2">
      <c r="A67" s="186" t="s">
        <v>105</v>
      </c>
      <c r="B67" s="187"/>
      <c r="C67" s="187"/>
      <c r="D67" s="187"/>
      <c r="E67" s="187"/>
      <c r="F67" s="188"/>
      <c r="G67" s="16">
        <v>60</v>
      </c>
      <c r="H67" s="58">
        <v>15011357</v>
      </c>
      <c r="I67" s="58">
        <v>58682</v>
      </c>
    </row>
    <row r="68" spans="1:9" ht="12.75" customHeight="1" x14ac:dyDescent="0.2">
      <c r="A68" s="186" t="s">
        <v>106</v>
      </c>
      <c r="B68" s="187"/>
      <c r="C68" s="187"/>
      <c r="D68" s="187"/>
      <c r="E68" s="187"/>
      <c r="F68" s="188"/>
      <c r="G68" s="16">
        <v>61</v>
      </c>
      <c r="H68" s="58">
        <v>0</v>
      </c>
      <c r="I68" s="58">
        <v>0</v>
      </c>
    </row>
    <row r="69" spans="1:9" ht="12.75" customHeight="1" x14ac:dyDescent="0.2">
      <c r="A69" s="186" t="s">
        <v>107</v>
      </c>
      <c r="B69" s="187"/>
      <c r="C69" s="187"/>
      <c r="D69" s="187"/>
      <c r="E69" s="187"/>
      <c r="F69" s="188"/>
      <c r="G69" s="16">
        <v>62</v>
      </c>
      <c r="H69" s="58">
        <v>0</v>
      </c>
      <c r="I69" s="58">
        <v>0</v>
      </c>
    </row>
    <row r="70" spans="1:9" ht="12.75" customHeight="1" x14ac:dyDescent="0.2">
      <c r="A70" s="212" t="s">
        <v>108</v>
      </c>
      <c r="B70" s="213"/>
      <c r="C70" s="213"/>
      <c r="D70" s="213"/>
      <c r="E70" s="213"/>
      <c r="F70" s="214"/>
      <c r="G70" s="16">
        <v>63</v>
      </c>
      <c r="H70" s="58">
        <v>3837284</v>
      </c>
      <c r="I70" s="58">
        <v>16697866</v>
      </c>
    </row>
    <row r="71" spans="1:9" ht="12.75" customHeight="1" x14ac:dyDescent="0.2">
      <c r="A71" s="219" t="s">
        <v>109</v>
      </c>
      <c r="B71" s="220"/>
      <c r="C71" s="220"/>
      <c r="D71" s="220"/>
      <c r="E71" s="220"/>
      <c r="F71" s="221"/>
      <c r="G71" s="16">
        <v>64</v>
      </c>
      <c r="H71" s="58">
        <v>302741</v>
      </c>
      <c r="I71" s="58">
        <v>191858</v>
      </c>
    </row>
    <row r="72" spans="1:9" ht="12.75" customHeight="1" x14ac:dyDescent="0.2">
      <c r="A72" s="189" t="s">
        <v>110</v>
      </c>
      <c r="B72" s="190"/>
      <c r="C72" s="190"/>
      <c r="D72" s="190"/>
      <c r="E72" s="190"/>
      <c r="F72" s="191"/>
      <c r="G72" s="17">
        <v>65</v>
      </c>
      <c r="H72" s="59">
        <f>H8+H9+H44+H71</f>
        <v>480988785</v>
      </c>
      <c r="I72" s="59">
        <f>I8+I9+I44+I71</f>
        <v>527003749</v>
      </c>
    </row>
    <row r="73" spans="1:9" ht="12.75" customHeight="1" x14ac:dyDescent="0.2">
      <c r="A73" s="222" t="s">
        <v>111</v>
      </c>
      <c r="B73" s="223"/>
      <c r="C73" s="223"/>
      <c r="D73" s="223"/>
      <c r="E73" s="223"/>
      <c r="F73" s="224"/>
      <c r="G73" s="19">
        <v>66</v>
      </c>
      <c r="H73" s="60">
        <v>24850132</v>
      </c>
      <c r="I73" s="60">
        <v>9894285</v>
      </c>
    </row>
    <row r="74" spans="1:9" x14ac:dyDescent="0.2">
      <c r="A74" s="225" t="s">
        <v>112</v>
      </c>
      <c r="B74" s="226"/>
      <c r="C74" s="226"/>
      <c r="D74" s="226"/>
      <c r="E74" s="226"/>
      <c r="F74" s="226"/>
      <c r="G74" s="226"/>
      <c r="H74" s="226"/>
      <c r="I74" s="226"/>
    </row>
    <row r="75" spans="1:9" ht="24.75" customHeight="1" x14ac:dyDescent="0.2">
      <c r="A75" s="183" t="s">
        <v>389</v>
      </c>
      <c r="B75" s="184"/>
      <c r="C75" s="184"/>
      <c r="D75" s="184"/>
      <c r="E75" s="184"/>
      <c r="F75" s="184"/>
      <c r="G75" s="17">
        <v>67</v>
      </c>
      <c r="H75" s="59">
        <f>H76+H77+H78+H84+H85+H91+H94+H97</f>
        <v>360146577</v>
      </c>
      <c r="I75" s="59">
        <f>I76+I77+I78+I84+I85+I91+I94+I97</f>
        <v>386836505</v>
      </c>
    </row>
    <row r="76" spans="1:9" ht="12.75" customHeight="1" x14ac:dyDescent="0.2">
      <c r="A76" s="185" t="s">
        <v>113</v>
      </c>
      <c r="B76" s="185"/>
      <c r="C76" s="185"/>
      <c r="D76" s="185"/>
      <c r="E76" s="185"/>
      <c r="F76" s="185"/>
      <c r="G76" s="16">
        <v>68</v>
      </c>
      <c r="H76" s="44">
        <v>207897095</v>
      </c>
      <c r="I76" s="44">
        <v>213600090</v>
      </c>
    </row>
    <row r="77" spans="1:9" ht="12.75" customHeight="1" x14ac:dyDescent="0.2">
      <c r="A77" s="185" t="s">
        <v>114</v>
      </c>
      <c r="B77" s="185"/>
      <c r="C77" s="185"/>
      <c r="D77" s="185"/>
      <c r="E77" s="185"/>
      <c r="F77" s="185"/>
      <c r="G77" s="16">
        <v>69</v>
      </c>
      <c r="H77" s="44">
        <v>24360029</v>
      </c>
      <c r="I77" s="44">
        <v>17178956</v>
      </c>
    </row>
    <row r="78" spans="1:9" ht="12.75" customHeight="1" x14ac:dyDescent="0.2">
      <c r="A78" s="216" t="s">
        <v>115</v>
      </c>
      <c r="B78" s="216"/>
      <c r="C78" s="216"/>
      <c r="D78" s="216"/>
      <c r="E78" s="216"/>
      <c r="F78" s="216"/>
      <c r="G78" s="17">
        <v>70</v>
      </c>
      <c r="H78" s="59">
        <f>SUM(H79:H83)</f>
        <v>96580607</v>
      </c>
      <c r="I78" s="59">
        <f>SUM(I79:I83)</f>
        <v>102692645</v>
      </c>
    </row>
    <row r="79" spans="1:9" ht="12.75" customHeight="1" x14ac:dyDescent="0.2">
      <c r="A79" s="179" t="s">
        <v>116</v>
      </c>
      <c r="B79" s="179"/>
      <c r="C79" s="179"/>
      <c r="D79" s="179"/>
      <c r="E79" s="179"/>
      <c r="F79" s="179"/>
      <c r="G79" s="16">
        <v>71</v>
      </c>
      <c r="H79" s="44">
        <v>8734591</v>
      </c>
      <c r="I79" s="44">
        <v>10049070</v>
      </c>
    </row>
    <row r="80" spans="1:9" ht="12.75" customHeight="1" x14ac:dyDescent="0.2">
      <c r="A80" s="179" t="s">
        <v>117</v>
      </c>
      <c r="B80" s="179"/>
      <c r="C80" s="179"/>
      <c r="D80" s="179"/>
      <c r="E80" s="179"/>
      <c r="F80" s="179"/>
      <c r="G80" s="16">
        <v>72</v>
      </c>
      <c r="H80" s="44">
        <v>19590484</v>
      </c>
      <c r="I80" s="44">
        <v>19590484</v>
      </c>
    </row>
    <row r="81" spans="1:9" ht="12.75" customHeight="1" x14ac:dyDescent="0.2">
      <c r="A81" s="179" t="s">
        <v>118</v>
      </c>
      <c r="B81" s="179"/>
      <c r="C81" s="179"/>
      <c r="D81" s="179"/>
      <c r="E81" s="179"/>
      <c r="F81" s="179"/>
      <c r="G81" s="16">
        <v>73</v>
      </c>
      <c r="H81" s="44">
        <v>-5633740</v>
      </c>
      <c r="I81" s="44">
        <v>-6928901</v>
      </c>
    </row>
    <row r="82" spans="1:9" ht="12.75" customHeight="1" x14ac:dyDescent="0.2">
      <c r="A82" s="179" t="s">
        <v>119</v>
      </c>
      <c r="B82" s="179"/>
      <c r="C82" s="179"/>
      <c r="D82" s="179"/>
      <c r="E82" s="179"/>
      <c r="F82" s="179"/>
      <c r="G82" s="16">
        <v>74</v>
      </c>
      <c r="H82" s="44">
        <v>0</v>
      </c>
      <c r="I82" s="44">
        <v>0</v>
      </c>
    </row>
    <row r="83" spans="1:9" ht="12.75" customHeight="1" x14ac:dyDescent="0.2">
      <c r="A83" s="179" t="s">
        <v>120</v>
      </c>
      <c r="B83" s="179"/>
      <c r="C83" s="179"/>
      <c r="D83" s="179"/>
      <c r="E83" s="179"/>
      <c r="F83" s="179"/>
      <c r="G83" s="16">
        <v>75</v>
      </c>
      <c r="H83" s="44">
        <v>73889272</v>
      </c>
      <c r="I83" s="44">
        <v>79981992</v>
      </c>
    </row>
    <row r="84" spans="1:9" ht="12.75" customHeight="1" x14ac:dyDescent="0.2">
      <c r="A84" s="185" t="s">
        <v>121</v>
      </c>
      <c r="B84" s="185"/>
      <c r="C84" s="185"/>
      <c r="D84" s="185"/>
      <c r="E84" s="185"/>
      <c r="F84" s="185"/>
      <c r="G84" s="16">
        <v>76</v>
      </c>
      <c r="H84" s="44">
        <v>0</v>
      </c>
      <c r="I84" s="44">
        <v>0</v>
      </c>
    </row>
    <row r="85" spans="1:9" ht="12.75" customHeight="1" x14ac:dyDescent="0.2">
      <c r="A85" s="215" t="s">
        <v>379</v>
      </c>
      <c r="B85" s="216"/>
      <c r="C85" s="216"/>
      <c r="D85" s="216"/>
      <c r="E85" s="216"/>
      <c r="F85" s="216"/>
      <c r="G85" s="17">
        <v>77</v>
      </c>
      <c r="H85" s="59">
        <f>H86+H87+H88+H89+H90</f>
        <v>0</v>
      </c>
      <c r="I85" s="59">
        <f>I86+I87+I88+I89+I90</f>
        <v>0</v>
      </c>
    </row>
    <row r="86" spans="1:9" ht="24.75" customHeight="1" x14ac:dyDescent="0.2">
      <c r="A86" s="179" t="s">
        <v>380</v>
      </c>
      <c r="B86" s="179"/>
      <c r="C86" s="179"/>
      <c r="D86" s="179"/>
      <c r="E86" s="179"/>
      <c r="F86" s="179"/>
      <c r="G86" s="16">
        <v>78</v>
      </c>
      <c r="H86" s="58">
        <v>0</v>
      </c>
      <c r="I86" s="58">
        <v>0</v>
      </c>
    </row>
    <row r="87" spans="1:9" ht="12.75" customHeight="1" x14ac:dyDescent="0.2">
      <c r="A87" s="179" t="s">
        <v>122</v>
      </c>
      <c r="B87" s="179"/>
      <c r="C87" s="179"/>
      <c r="D87" s="179"/>
      <c r="E87" s="179"/>
      <c r="F87" s="179"/>
      <c r="G87" s="16">
        <v>79</v>
      </c>
      <c r="H87" s="58">
        <v>0</v>
      </c>
      <c r="I87" s="58">
        <v>0</v>
      </c>
    </row>
    <row r="88" spans="1:9" ht="12.75" customHeight="1" x14ac:dyDescent="0.2">
      <c r="A88" s="179" t="s">
        <v>123</v>
      </c>
      <c r="B88" s="179"/>
      <c r="C88" s="179"/>
      <c r="D88" s="179"/>
      <c r="E88" s="179"/>
      <c r="F88" s="179"/>
      <c r="G88" s="16">
        <v>80</v>
      </c>
      <c r="H88" s="58">
        <v>0</v>
      </c>
      <c r="I88" s="58">
        <v>0</v>
      </c>
    </row>
    <row r="89" spans="1:9" ht="12.75" customHeight="1" x14ac:dyDescent="0.2">
      <c r="A89" s="179" t="s">
        <v>381</v>
      </c>
      <c r="B89" s="179"/>
      <c r="C89" s="179"/>
      <c r="D89" s="179"/>
      <c r="E89" s="179"/>
      <c r="F89" s="179"/>
      <c r="G89" s="16">
        <v>81</v>
      </c>
      <c r="H89" s="58">
        <v>0</v>
      </c>
      <c r="I89" s="58">
        <v>0</v>
      </c>
    </row>
    <row r="90" spans="1:9" ht="25.5" customHeight="1" x14ac:dyDescent="0.2">
      <c r="A90" s="179" t="s">
        <v>382</v>
      </c>
      <c r="B90" s="179"/>
      <c r="C90" s="179"/>
      <c r="D90" s="179"/>
      <c r="E90" s="179"/>
      <c r="F90" s="179"/>
      <c r="G90" s="16">
        <v>82</v>
      </c>
      <c r="H90" s="58">
        <v>0</v>
      </c>
      <c r="I90" s="58">
        <v>0</v>
      </c>
    </row>
    <row r="91" spans="1:9" ht="22.9" customHeight="1" x14ac:dyDescent="0.2">
      <c r="A91" s="215" t="s">
        <v>383</v>
      </c>
      <c r="B91" s="216"/>
      <c r="C91" s="216"/>
      <c r="D91" s="216"/>
      <c r="E91" s="216"/>
      <c r="F91" s="216"/>
      <c r="G91" s="17">
        <v>83</v>
      </c>
      <c r="H91" s="59">
        <f>H92-H93</f>
        <v>5019272</v>
      </c>
      <c r="I91" s="59">
        <f>I92-I93</f>
        <v>5964570</v>
      </c>
    </row>
    <row r="92" spans="1:9" ht="12.75" customHeight="1" x14ac:dyDescent="0.2">
      <c r="A92" s="179" t="s">
        <v>124</v>
      </c>
      <c r="B92" s="179"/>
      <c r="C92" s="179"/>
      <c r="D92" s="179"/>
      <c r="E92" s="179"/>
      <c r="F92" s="179"/>
      <c r="G92" s="16">
        <v>84</v>
      </c>
      <c r="H92" s="44">
        <v>5019272</v>
      </c>
      <c r="I92" s="44">
        <v>5964570</v>
      </c>
    </row>
    <row r="93" spans="1:9" ht="12.75" customHeight="1" x14ac:dyDescent="0.2">
      <c r="A93" s="179" t="s">
        <v>125</v>
      </c>
      <c r="B93" s="179"/>
      <c r="C93" s="179"/>
      <c r="D93" s="179"/>
      <c r="E93" s="179"/>
      <c r="F93" s="179"/>
      <c r="G93" s="16">
        <v>85</v>
      </c>
      <c r="H93" s="44">
        <v>0</v>
      </c>
      <c r="I93" s="44">
        <v>0</v>
      </c>
    </row>
    <row r="94" spans="1:9" ht="12.75" customHeight="1" x14ac:dyDescent="0.2">
      <c r="A94" s="215" t="s">
        <v>384</v>
      </c>
      <c r="B94" s="216"/>
      <c r="C94" s="216"/>
      <c r="D94" s="216"/>
      <c r="E94" s="216"/>
      <c r="F94" s="216"/>
      <c r="G94" s="17">
        <v>86</v>
      </c>
      <c r="H94" s="59">
        <f>H95-H96</f>
        <v>26289574</v>
      </c>
      <c r="I94" s="59">
        <f>I95-I96</f>
        <v>47400244</v>
      </c>
    </row>
    <row r="95" spans="1:9" ht="12.75" customHeight="1" x14ac:dyDescent="0.2">
      <c r="A95" s="179" t="s">
        <v>126</v>
      </c>
      <c r="B95" s="179"/>
      <c r="C95" s="179"/>
      <c r="D95" s="179"/>
      <c r="E95" s="179"/>
      <c r="F95" s="179"/>
      <c r="G95" s="16">
        <v>87</v>
      </c>
      <c r="H95" s="44">
        <v>26289574</v>
      </c>
      <c r="I95" s="44">
        <v>47400244</v>
      </c>
    </row>
    <row r="96" spans="1:9" ht="12.75" customHeight="1" x14ac:dyDescent="0.2">
      <c r="A96" s="179" t="s">
        <v>127</v>
      </c>
      <c r="B96" s="179"/>
      <c r="C96" s="179"/>
      <c r="D96" s="179"/>
      <c r="E96" s="179"/>
      <c r="F96" s="179"/>
      <c r="G96" s="16">
        <v>88</v>
      </c>
      <c r="H96" s="44">
        <v>0</v>
      </c>
      <c r="I96" s="44">
        <v>0</v>
      </c>
    </row>
    <row r="97" spans="1:9" ht="12.75" customHeight="1" x14ac:dyDescent="0.2">
      <c r="A97" s="185" t="s">
        <v>128</v>
      </c>
      <c r="B97" s="185"/>
      <c r="C97" s="185"/>
      <c r="D97" s="185"/>
      <c r="E97" s="185"/>
      <c r="F97" s="185"/>
      <c r="G97" s="16">
        <v>89</v>
      </c>
      <c r="H97" s="44">
        <v>0</v>
      </c>
      <c r="I97" s="44">
        <v>0</v>
      </c>
    </row>
    <row r="98" spans="1:9" ht="12.75" customHeight="1" x14ac:dyDescent="0.2">
      <c r="A98" s="183" t="s">
        <v>385</v>
      </c>
      <c r="B98" s="184"/>
      <c r="C98" s="184"/>
      <c r="D98" s="184"/>
      <c r="E98" s="184"/>
      <c r="F98" s="184"/>
      <c r="G98" s="17">
        <v>90</v>
      </c>
      <c r="H98" s="59">
        <f>SUM(H99:H104)</f>
        <v>5785165</v>
      </c>
      <c r="I98" s="59">
        <f>SUM(I99:I104)</f>
        <v>5738500</v>
      </c>
    </row>
    <row r="99" spans="1:9" ht="25.9" customHeight="1" x14ac:dyDescent="0.2">
      <c r="A99" s="179" t="s">
        <v>129</v>
      </c>
      <c r="B99" s="179"/>
      <c r="C99" s="179"/>
      <c r="D99" s="179"/>
      <c r="E99" s="179"/>
      <c r="F99" s="179"/>
      <c r="G99" s="16">
        <v>91</v>
      </c>
      <c r="H99" s="44">
        <v>4269056</v>
      </c>
      <c r="I99" s="44">
        <v>4114264</v>
      </c>
    </row>
    <row r="100" spans="1:9" ht="12.75" customHeight="1" x14ac:dyDescent="0.2">
      <c r="A100" s="179" t="s">
        <v>130</v>
      </c>
      <c r="B100" s="179"/>
      <c r="C100" s="179"/>
      <c r="D100" s="179"/>
      <c r="E100" s="179"/>
      <c r="F100" s="179"/>
      <c r="G100" s="16">
        <v>92</v>
      </c>
      <c r="H100" s="44">
        <v>0</v>
      </c>
      <c r="I100" s="44">
        <v>0</v>
      </c>
    </row>
    <row r="101" spans="1:9" ht="12.75" customHeight="1" x14ac:dyDescent="0.2">
      <c r="A101" s="179" t="s">
        <v>131</v>
      </c>
      <c r="B101" s="179"/>
      <c r="C101" s="179"/>
      <c r="D101" s="179"/>
      <c r="E101" s="179"/>
      <c r="F101" s="179"/>
      <c r="G101" s="16">
        <v>93</v>
      </c>
      <c r="H101" s="44">
        <v>1516109</v>
      </c>
      <c r="I101" s="44">
        <v>1624236</v>
      </c>
    </row>
    <row r="102" spans="1:9" ht="12.75" customHeight="1" x14ac:dyDescent="0.2">
      <c r="A102" s="179" t="s">
        <v>132</v>
      </c>
      <c r="B102" s="179"/>
      <c r="C102" s="179"/>
      <c r="D102" s="179"/>
      <c r="E102" s="179"/>
      <c r="F102" s="179"/>
      <c r="G102" s="16">
        <v>94</v>
      </c>
      <c r="H102" s="58">
        <v>0</v>
      </c>
      <c r="I102" s="58">
        <v>0</v>
      </c>
    </row>
    <row r="103" spans="1:9" ht="12.75" customHeight="1" x14ac:dyDescent="0.2">
      <c r="A103" s="179" t="s">
        <v>133</v>
      </c>
      <c r="B103" s="179"/>
      <c r="C103" s="179"/>
      <c r="D103" s="179"/>
      <c r="E103" s="179"/>
      <c r="F103" s="179"/>
      <c r="G103" s="16">
        <v>95</v>
      </c>
      <c r="H103" s="58">
        <v>0</v>
      </c>
      <c r="I103" s="58">
        <v>0</v>
      </c>
    </row>
    <row r="104" spans="1:9" ht="12.75" customHeight="1" x14ac:dyDescent="0.2">
      <c r="A104" s="179" t="s">
        <v>134</v>
      </c>
      <c r="B104" s="179"/>
      <c r="C104" s="179"/>
      <c r="D104" s="179"/>
      <c r="E104" s="179"/>
      <c r="F104" s="179"/>
      <c r="G104" s="16">
        <v>96</v>
      </c>
      <c r="H104" s="58">
        <v>0</v>
      </c>
      <c r="I104" s="58">
        <v>0</v>
      </c>
    </row>
    <row r="105" spans="1:9" ht="12.75" customHeight="1" x14ac:dyDescent="0.2">
      <c r="A105" s="183" t="s">
        <v>386</v>
      </c>
      <c r="B105" s="184"/>
      <c r="C105" s="184"/>
      <c r="D105" s="184"/>
      <c r="E105" s="184"/>
      <c r="F105" s="184"/>
      <c r="G105" s="17">
        <v>97</v>
      </c>
      <c r="H105" s="59">
        <f>SUM(H106:H116)</f>
        <v>3290595</v>
      </c>
      <c r="I105" s="59">
        <f>SUM(I106:I116)</f>
        <v>2321624</v>
      </c>
    </row>
    <row r="106" spans="1:9" ht="12.75" customHeight="1" x14ac:dyDescent="0.2">
      <c r="A106" s="179" t="s">
        <v>135</v>
      </c>
      <c r="B106" s="179"/>
      <c r="C106" s="179"/>
      <c r="D106" s="179"/>
      <c r="E106" s="179"/>
      <c r="F106" s="179"/>
      <c r="G106" s="16">
        <v>98</v>
      </c>
      <c r="H106" s="45">
        <v>0</v>
      </c>
      <c r="I106" s="45">
        <v>0</v>
      </c>
    </row>
    <row r="107" spans="1:9" ht="12.75" customHeight="1" x14ac:dyDescent="0.2">
      <c r="A107" s="179" t="s">
        <v>136</v>
      </c>
      <c r="B107" s="179"/>
      <c r="C107" s="179"/>
      <c r="D107" s="179"/>
      <c r="E107" s="179"/>
      <c r="F107" s="179"/>
      <c r="G107" s="16">
        <v>99</v>
      </c>
      <c r="H107" s="44">
        <v>159477</v>
      </c>
      <c r="I107" s="44">
        <v>7281</v>
      </c>
    </row>
    <row r="108" spans="1:9" ht="24.6" customHeight="1" x14ac:dyDescent="0.2">
      <c r="A108" s="179" t="s">
        <v>137</v>
      </c>
      <c r="B108" s="179"/>
      <c r="C108" s="179"/>
      <c r="D108" s="179"/>
      <c r="E108" s="179"/>
      <c r="F108" s="179"/>
      <c r="G108" s="16">
        <v>100</v>
      </c>
      <c r="H108" s="44">
        <v>0</v>
      </c>
      <c r="I108" s="44">
        <v>0</v>
      </c>
    </row>
    <row r="109" spans="1:9" ht="22.15" customHeight="1" x14ac:dyDescent="0.2">
      <c r="A109" s="179" t="s">
        <v>138</v>
      </c>
      <c r="B109" s="179"/>
      <c r="C109" s="179"/>
      <c r="D109" s="179"/>
      <c r="E109" s="179"/>
      <c r="F109" s="179"/>
      <c r="G109" s="16">
        <v>101</v>
      </c>
      <c r="H109" s="44">
        <v>0</v>
      </c>
      <c r="I109" s="44">
        <v>0</v>
      </c>
    </row>
    <row r="110" spans="1:9" ht="12.75" customHeight="1" x14ac:dyDescent="0.2">
      <c r="A110" s="179" t="s">
        <v>139</v>
      </c>
      <c r="B110" s="179"/>
      <c r="C110" s="179"/>
      <c r="D110" s="179"/>
      <c r="E110" s="179"/>
      <c r="F110" s="179"/>
      <c r="G110" s="16">
        <v>102</v>
      </c>
      <c r="H110" s="44">
        <v>0</v>
      </c>
      <c r="I110" s="44">
        <v>0</v>
      </c>
    </row>
    <row r="111" spans="1:9" ht="12.75" customHeight="1" x14ac:dyDescent="0.2">
      <c r="A111" s="179" t="s">
        <v>140</v>
      </c>
      <c r="B111" s="179"/>
      <c r="C111" s="179"/>
      <c r="D111" s="179"/>
      <c r="E111" s="179"/>
      <c r="F111" s="179"/>
      <c r="G111" s="16">
        <v>103</v>
      </c>
      <c r="H111" s="44">
        <v>3131118</v>
      </c>
      <c r="I111" s="44">
        <v>2314343</v>
      </c>
    </row>
    <row r="112" spans="1:9" ht="12.75" customHeight="1" x14ac:dyDescent="0.2">
      <c r="A112" s="179" t="s">
        <v>141</v>
      </c>
      <c r="B112" s="179"/>
      <c r="C112" s="179"/>
      <c r="D112" s="179"/>
      <c r="E112" s="179"/>
      <c r="F112" s="179"/>
      <c r="G112" s="16">
        <v>104</v>
      </c>
      <c r="H112" s="44">
        <v>0</v>
      </c>
      <c r="I112" s="44">
        <v>0</v>
      </c>
    </row>
    <row r="113" spans="1:9" ht="12.75" customHeight="1" x14ac:dyDescent="0.2">
      <c r="A113" s="179" t="s">
        <v>142</v>
      </c>
      <c r="B113" s="179"/>
      <c r="C113" s="179"/>
      <c r="D113" s="179"/>
      <c r="E113" s="179"/>
      <c r="F113" s="179"/>
      <c r="G113" s="16">
        <v>105</v>
      </c>
      <c r="H113" s="45">
        <v>0</v>
      </c>
      <c r="I113" s="45">
        <v>0</v>
      </c>
    </row>
    <row r="114" spans="1:9" ht="12.75" customHeight="1" x14ac:dyDescent="0.2">
      <c r="A114" s="179" t="s">
        <v>143</v>
      </c>
      <c r="B114" s="179"/>
      <c r="C114" s="179"/>
      <c r="D114" s="179"/>
      <c r="E114" s="179"/>
      <c r="F114" s="179"/>
      <c r="G114" s="16">
        <v>106</v>
      </c>
      <c r="H114" s="44">
        <v>0</v>
      </c>
      <c r="I114" s="44">
        <v>0</v>
      </c>
    </row>
    <row r="115" spans="1:9" ht="12.75" customHeight="1" x14ac:dyDescent="0.2">
      <c r="A115" s="179" t="s">
        <v>144</v>
      </c>
      <c r="B115" s="179"/>
      <c r="C115" s="179"/>
      <c r="D115" s="179"/>
      <c r="E115" s="179"/>
      <c r="F115" s="179"/>
      <c r="G115" s="16">
        <v>107</v>
      </c>
      <c r="H115" s="58">
        <v>0</v>
      </c>
      <c r="I115" s="58">
        <v>0</v>
      </c>
    </row>
    <row r="116" spans="1:9" ht="12.75" customHeight="1" x14ac:dyDescent="0.2">
      <c r="A116" s="179" t="s">
        <v>145</v>
      </c>
      <c r="B116" s="179"/>
      <c r="C116" s="179"/>
      <c r="D116" s="179"/>
      <c r="E116" s="179"/>
      <c r="F116" s="179"/>
      <c r="G116" s="16">
        <v>108</v>
      </c>
      <c r="H116" s="58">
        <v>0</v>
      </c>
      <c r="I116" s="58">
        <v>0</v>
      </c>
    </row>
    <row r="117" spans="1:9" ht="12.75" customHeight="1" x14ac:dyDescent="0.2">
      <c r="A117" s="183" t="s">
        <v>387</v>
      </c>
      <c r="B117" s="184"/>
      <c r="C117" s="184"/>
      <c r="D117" s="184"/>
      <c r="E117" s="184"/>
      <c r="F117" s="184"/>
      <c r="G117" s="17">
        <v>109</v>
      </c>
      <c r="H117" s="59">
        <f>SUM(H118:H131)</f>
        <v>99791312</v>
      </c>
      <c r="I117" s="59">
        <f>SUM(I118:I131)</f>
        <v>112325893</v>
      </c>
    </row>
    <row r="118" spans="1:9" ht="12.75" customHeight="1" x14ac:dyDescent="0.2">
      <c r="A118" s="179" t="s">
        <v>146</v>
      </c>
      <c r="B118" s="179"/>
      <c r="C118" s="179"/>
      <c r="D118" s="179"/>
      <c r="E118" s="179"/>
      <c r="F118" s="179"/>
      <c r="G118" s="16">
        <v>110</v>
      </c>
      <c r="H118" s="44">
        <v>2811184</v>
      </c>
      <c r="I118" s="44">
        <v>3482700</v>
      </c>
    </row>
    <row r="119" spans="1:9" ht="12.75" customHeight="1" x14ac:dyDescent="0.2">
      <c r="A119" s="179" t="s">
        <v>147</v>
      </c>
      <c r="B119" s="179"/>
      <c r="C119" s="179"/>
      <c r="D119" s="179"/>
      <c r="E119" s="179"/>
      <c r="F119" s="179"/>
      <c r="G119" s="16">
        <v>111</v>
      </c>
      <c r="H119" s="44">
        <v>9086179</v>
      </c>
      <c r="I119" s="44">
        <v>18424342</v>
      </c>
    </row>
    <row r="120" spans="1:9" ht="21.6" customHeight="1" x14ac:dyDescent="0.2">
      <c r="A120" s="179" t="s">
        <v>148</v>
      </c>
      <c r="B120" s="179"/>
      <c r="C120" s="179"/>
      <c r="D120" s="179"/>
      <c r="E120" s="179"/>
      <c r="F120" s="179"/>
      <c r="G120" s="16">
        <v>112</v>
      </c>
      <c r="H120" s="44">
        <v>0</v>
      </c>
      <c r="I120" s="44">
        <v>0</v>
      </c>
    </row>
    <row r="121" spans="1:9" ht="25.9" customHeight="1" x14ac:dyDescent="0.2">
      <c r="A121" s="179" t="s">
        <v>149</v>
      </c>
      <c r="B121" s="179"/>
      <c r="C121" s="179"/>
      <c r="D121" s="179"/>
      <c r="E121" s="179"/>
      <c r="F121" s="179"/>
      <c r="G121" s="16">
        <v>113</v>
      </c>
      <c r="H121" s="44">
        <v>0</v>
      </c>
      <c r="I121" s="44">
        <v>0</v>
      </c>
    </row>
    <row r="122" spans="1:9" ht="12.75" customHeight="1" x14ac:dyDescent="0.2">
      <c r="A122" s="179" t="s">
        <v>150</v>
      </c>
      <c r="B122" s="179"/>
      <c r="C122" s="179"/>
      <c r="D122" s="179"/>
      <c r="E122" s="179"/>
      <c r="F122" s="179"/>
      <c r="G122" s="16">
        <v>114</v>
      </c>
      <c r="H122" s="44">
        <v>36977</v>
      </c>
      <c r="I122" s="44">
        <v>46931</v>
      </c>
    </row>
    <row r="123" spans="1:9" ht="12.75" customHeight="1" x14ac:dyDescent="0.2">
      <c r="A123" s="179" t="s">
        <v>151</v>
      </c>
      <c r="B123" s="179"/>
      <c r="C123" s="179"/>
      <c r="D123" s="179"/>
      <c r="E123" s="179"/>
      <c r="F123" s="179"/>
      <c r="G123" s="16">
        <v>115</v>
      </c>
      <c r="H123" s="44">
        <v>52028597</v>
      </c>
      <c r="I123" s="44">
        <v>41829459</v>
      </c>
    </row>
    <row r="124" spans="1:9" ht="12.75" customHeight="1" x14ac:dyDescent="0.2">
      <c r="A124" s="179" t="s">
        <v>152</v>
      </c>
      <c r="B124" s="179"/>
      <c r="C124" s="179"/>
      <c r="D124" s="179"/>
      <c r="E124" s="179"/>
      <c r="F124" s="179"/>
      <c r="G124" s="16">
        <v>116</v>
      </c>
      <c r="H124" s="44">
        <v>0</v>
      </c>
      <c r="I124" s="44">
        <v>0</v>
      </c>
    </row>
    <row r="125" spans="1:9" ht="12.75" customHeight="1" x14ac:dyDescent="0.2">
      <c r="A125" s="179" t="s">
        <v>153</v>
      </c>
      <c r="B125" s="179"/>
      <c r="C125" s="179"/>
      <c r="D125" s="179"/>
      <c r="E125" s="179"/>
      <c r="F125" s="179"/>
      <c r="G125" s="16">
        <v>117</v>
      </c>
      <c r="H125" s="44">
        <v>29900263</v>
      </c>
      <c r="I125" s="44">
        <v>40778909</v>
      </c>
    </row>
    <row r="126" spans="1:9" x14ac:dyDescent="0.2">
      <c r="A126" s="179" t="s">
        <v>154</v>
      </c>
      <c r="B126" s="179"/>
      <c r="C126" s="179"/>
      <c r="D126" s="179"/>
      <c r="E126" s="179"/>
      <c r="F126" s="179"/>
      <c r="G126" s="16">
        <v>118</v>
      </c>
      <c r="H126" s="44">
        <v>0</v>
      </c>
      <c r="I126" s="44">
        <v>8720</v>
      </c>
    </row>
    <row r="127" spans="1:9" x14ac:dyDescent="0.2">
      <c r="A127" s="179" t="s">
        <v>155</v>
      </c>
      <c r="B127" s="179"/>
      <c r="C127" s="179"/>
      <c r="D127" s="179"/>
      <c r="E127" s="179"/>
      <c r="F127" s="179"/>
      <c r="G127" s="16">
        <v>119</v>
      </c>
      <c r="H127" s="44">
        <v>4908238</v>
      </c>
      <c r="I127" s="44">
        <v>5826989</v>
      </c>
    </row>
    <row r="128" spans="1:9" x14ac:dyDescent="0.2">
      <c r="A128" s="179" t="s">
        <v>156</v>
      </c>
      <c r="B128" s="179"/>
      <c r="C128" s="179"/>
      <c r="D128" s="179"/>
      <c r="E128" s="179"/>
      <c r="F128" s="179"/>
      <c r="G128" s="16">
        <v>120</v>
      </c>
      <c r="H128" s="44">
        <v>13882</v>
      </c>
      <c r="I128" s="44">
        <v>44347</v>
      </c>
    </row>
    <row r="129" spans="1:9" x14ac:dyDescent="0.2">
      <c r="A129" s="179" t="s">
        <v>157</v>
      </c>
      <c r="B129" s="179"/>
      <c r="C129" s="179"/>
      <c r="D129" s="179"/>
      <c r="E129" s="179"/>
      <c r="F129" s="179"/>
      <c r="G129" s="16">
        <v>121</v>
      </c>
      <c r="H129" s="44">
        <v>471698</v>
      </c>
      <c r="I129" s="44">
        <v>584021</v>
      </c>
    </row>
    <row r="130" spans="1:9" x14ac:dyDescent="0.2">
      <c r="A130" s="179" t="s">
        <v>158</v>
      </c>
      <c r="B130" s="179"/>
      <c r="C130" s="179"/>
      <c r="D130" s="179"/>
      <c r="E130" s="179"/>
      <c r="F130" s="179"/>
      <c r="G130" s="16">
        <v>122</v>
      </c>
      <c r="H130" s="58">
        <v>0</v>
      </c>
      <c r="I130" s="58">
        <v>0</v>
      </c>
    </row>
    <row r="131" spans="1:9" x14ac:dyDescent="0.2">
      <c r="A131" s="179" t="s">
        <v>159</v>
      </c>
      <c r="B131" s="179"/>
      <c r="C131" s="179"/>
      <c r="D131" s="179"/>
      <c r="E131" s="179"/>
      <c r="F131" s="179"/>
      <c r="G131" s="16">
        <v>123</v>
      </c>
      <c r="H131" s="58">
        <v>534294</v>
      </c>
      <c r="I131" s="58">
        <v>1299475</v>
      </c>
    </row>
    <row r="132" spans="1:9" ht="22.15" customHeight="1" x14ac:dyDescent="0.2">
      <c r="A132" s="217" t="s">
        <v>160</v>
      </c>
      <c r="B132" s="217"/>
      <c r="C132" s="217"/>
      <c r="D132" s="217"/>
      <c r="E132" s="217"/>
      <c r="F132" s="217"/>
      <c r="G132" s="16">
        <v>124</v>
      </c>
      <c r="H132" s="58">
        <v>11975136</v>
      </c>
      <c r="I132" s="58">
        <v>19781227</v>
      </c>
    </row>
    <row r="133" spans="1:9" x14ac:dyDescent="0.2">
      <c r="A133" s="183" t="s">
        <v>388</v>
      </c>
      <c r="B133" s="184"/>
      <c r="C133" s="184"/>
      <c r="D133" s="184"/>
      <c r="E133" s="184"/>
      <c r="F133" s="184"/>
      <c r="G133" s="17">
        <v>125</v>
      </c>
      <c r="H133" s="59">
        <f>H75+H98+H105+H117+H132</f>
        <v>480988785</v>
      </c>
      <c r="I133" s="59">
        <f>I75+I98+I105+I117+I132</f>
        <v>527003749</v>
      </c>
    </row>
    <row r="134" spans="1:9" x14ac:dyDescent="0.2">
      <c r="A134" s="218" t="s">
        <v>161</v>
      </c>
      <c r="B134" s="218"/>
      <c r="C134" s="218"/>
      <c r="D134" s="218"/>
      <c r="E134" s="218"/>
      <c r="F134" s="218"/>
      <c r="G134" s="19">
        <v>126</v>
      </c>
      <c r="H134" s="60">
        <v>24850132</v>
      </c>
      <c r="I134" s="60">
        <v>9894285</v>
      </c>
    </row>
  </sheetData>
  <sheetProtection algorithmName="SHA-512" hashValue="YahhToxEEYxikvr+Z1DeicUQ7jY7QrCpQlhwq5Nc/EyBOtNiFF4YCs32wS+wn96ckhZSQYiandI60SbV/7SjvA==" saltValue="Imdlxu3rsw9PxeqKj/y8H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ageMargins left="0.39370078740157483" right="0.39370078740157483" top="0.39370078740157483" bottom="0.39370078740157483"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Normal="100" zoomScaleSheetLayoutView="100" workbookViewId="0">
      <selection activeCell="A2" sqref="A2:I2"/>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31" t="s">
        <v>162</v>
      </c>
      <c r="B1" s="193"/>
      <c r="C1" s="193"/>
      <c r="D1" s="193"/>
      <c r="E1" s="193"/>
      <c r="F1" s="193"/>
      <c r="G1" s="193"/>
      <c r="H1" s="193"/>
      <c r="I1" s="193"/>
    </row>
    <row r="2" spans="1:9" x14ac:dyDescent="0.2">
      <c r="A2" s="230" t="s">
        <v>512</v>
      </c>
      <c r="B2" s="195"/>
      <c r="C2" s="195"/>
      <c r="D2" s="195"/>
      <c r="E2" s="195"/>
      <c r="F2" s="195"/>
      <c r="G2" s="195"/>
      <c r="H2" s="195"/>
      <c r="I2" s="195"/>
    </row>
    <row r="3" spans="1:9" x14ac:dyDescent="0.2">
      <c r="A3" s="244" t="s">
        <v>491</v>
      </c>
      <c r="B3" s="245"/>
      <c r="C3" s="245"/>
      <c r="D3" s="245"/>
      <c r="E3" s="245"/>
      <c r="F3" s="245"/>
      <c r="G3" s="245"/>
      <c r="H3" s="245"/>
      <c r="I3" s="245"/>
    </row>
    <row r="4" spans="1:9" x14ac:dyDescent="0.2">
      <c r="A4" s="229" t="s">
        <v>513</v>
      </c>
      <c r="B4" s="199"/>
      <c r="C4" s="199"/>
      <c r="D4" s="199"/>
      <c r="E4" s="199"/>
      <c r="F4" s="199"/>
      <c r="G4" s="199"/>
      <c r="H4" s="199"/>
      <c r="I4" s="200"/>
    </row>
    <row r="5" spans="1:9" ht="24" thickBot="1" x14ac:dyDescent="0.25">
      <c r="A5" s="227" t="s">
        <v>163</v>
      </c>
      <c r="B5" s="205"/>
      <c r="C5" s="205"/>
      <c r="D5" s="205"/>
      <c r="E5" s="205"/>
      <c r="F5" s="206"/>
      <c r="G5" s="12" t="s">
        <v>164</v>
      </c>
      <c r="H5" s="46" t="s">
        <v>165</v>
      </c>
      <c r="I5" s="46" t="s">
        <v>166</v>
      </c>
    </row>
    <row r="6" spans="1:9" x14ac:dyDescent="0.2">
      <c r="A6" s="228">
        <v>1</v>
      </c>
      <c r="B6" s="202"/>
      <c r="C6" s="202"/>
      <c r="D6" s="202"/>
      <c r="E6" s="202"/>
      <c r="F6" s="203"/>
      <c r="G6" s="14">
        <v>2</v>
      </c>
      <c r="H6" s="20">
        <v>3</v>
      </c>
      <c r="I6" s="20">
        <v>4</v>
      </c>
    </row>
    <row r="7" spans="1:9" x14ac:dyDescent="0.2">
      <c r="A7" s="236" t="s">
        <v>458</v>
      </c>
      <c r="B7" s="237"/>
      <c r="C7" s="237"/>
      <c r="D7" s="237"/>
      <c r="E7" s="237"/>
      <c r="F7" s="237"/>
      <c r="G7" s="24">
        <v>1</v>
      </c>
      <c r="H7" s="63">
        <f>SUM(H8:H12)</f>
        <v>319503447</v>
      </c>
      <c r="I7" s="63">
        <f>SUM(I8:I12)</f>
        <v>347378352</v>
      </c>
    </row>
    <row r="8" spans="1:9" x14ac:dyDescent="0.2">
      <c r="A8" s="179" t="s">
        <v>167</v>
      </c>
      <c r="B8" s="179"/>
      <c r="C8" s="179"/>
      <c r="D8" s="179"/>
      <c r="E8" s="179"/>
      <c r="F8" s="179"/>
      <c r="G8" s="16">
        <v>2</v>
      </c>
      <c r="H8" s="58">
        <v>125188822</v>
      </c>
      <c r="I8" s="58">
        <v>133448532</v>
      </c>
    </row>
    <row r="9" spans="1:9" x14ac:dyDescent="0.2">
      <c r="A9" s="179" t="s">
        <v>168</v>
      </c>
      <c r="B9" s="179"/>
      <c r="C9" s="179"/>
      <c r="D9" s="179"/>
      <c r="E9" s="179"/>
      <c r="F9" s="179"/>
      <c r="G9" s="16">
        <v>3</v>
      </c>
      <c r="H9" s="58">
        <v>193232636</v>
      </c>
      <c r="I9" s="58">
        <v>212297593</v>
      </c>
    </row>
    <row r="10" spans="1:9" x14ac:dyDescent="0.2">
      <c r="A10" s="179" t="s">
        <v>169</v>
      </c>
      <c r="B10" s="179"/>
      <c r="C10" s="179"/>
      <c r="D10" s="179"/>
      <c r="E10" s="179"/>
      <c r="F10" s="179"/>
      <c r="G10" s="16">
        <v>4</v>
      </c>
      <c r="H10" s="58">
        <v>0</v>
      </c>
      <c r="I10" s="58">
        <v>0</v>
      </c>
    </row>
    <row r="11" spans="1:9" x14ac:dyDescent="0.2">
      <c r="A11" s="179" t="s">
        <v>170</v>
      </c>
      <c r="B11" s="179"/>
      <c r="C11" s="179"/>
      <c r="D11" s="179"/>
      <c r="E11" s="179"/>
      <c r="F11" s="179"/>
      <c r="G11" s="16">
        <v>5</v>
      </c>
      <c r="H11" s="58">
        <v>0</v>
      </c>
      <c r="I11" s="58">
        <v>0</v>
      </c>
    </row>
    <row r="12" spans="1:9" x14ac:dyDescent="0.2">
      <c r="A12" s="179" t="s">
        <v>171</v>
      </c>
      <c r="B12" s="179"/>
      <c r="C12" s="179"/>
      <c r="D12" s="179"/>
      <c r="E12" s="179"/>
      <c r="F12" s="179"/>
      <c r="G12" s="16">
        <v>6</v>
      </c>
      <c r="H12" s="58">
        <v>1081989</v>
      </c>
      <c r="I12" s="58">
        <v>1632227</v>
      </c>
    </row>
    <row r="13" spans="1:9" ht="22.15" customHeight="1" x14ac:dyDescent="0.2">
      <c r="A13" s="183" t="s">
        <v>459</v>
      </c>
      <c r="B13" s="184"/>
      <c r="C13" s="184"/>
      <c r="D13" s="184"/>
      <c r="E13" s="184"/>
      <c r="F13" s="184"/>
      <c r="G13" s="17">
        <v>7</v>
      </c>
      <c r="H13" s="59">
        <f>H14+H15+H19+H23+H24+H25+H28+H35</f>
        <v>300807864</v>
      </c>
      <c r="I13" s="59">
        <f>I14+I15+I19+I23+I24+I25+I28+I35</f>
        <v>326918033</v>
      </c>
    </row>
    <row r="14" spans="1:9" x14ac:dyDescent="0.2">
      <c r="A14" s="179" t="s">
        <v>172</v>
      </c>
      <c r="B14" s="179"/>
      <c r="C14" s="179"/>
      <c r="D14" s="179"/>
      <c r="E14" s="179"/>
      <c r="F14" s="179"/>
      <c r="G14" s="16">
        <v>8</v>
      </c>
      <c r="H14" s="58">
        <v>-8127489</v>
      </c>
      <c r="I14" s="58">
        <v>568514</v>
      </c>
    </row>
    <row r="15" spans="1:9" x14ac:dyDescent="0.2">
      <c r="A15" s="233" t="s">
        <v>460</v>
      </c>
      <c r="B15" s="233"/>
      <c r="C15" s="233"/>
      <c r="D15" s="233"/>
      <c r="E15" s="233"/>
      <c r="F15" s="233"/>
      <c r="G15" s="17">
        <v>9</v>
      </c>
      <c r="H15" s="59">
        <f>SUM(H16:H18)</f>
        <v>218990109</v>
      </c>
      <c r="I15" s="59">
        <f>SUM(I16:I18)</f>
        <v>232011596</v>
      </c>
    </row>
    <row r="16" spans="1:9" x14ac:dyDescent="0.2">
      <c r="A16" s="232" t="s">
        <v>173</v>
      </c>
      <c r="B16" s="232"/>
      <c r="C16" s="232"/>
      <c r="D16" s="232"/>
      <c r="E16" s="232"/>
      <c r="F16" s="232"/>
      <c r="G16" s="16">
        <v>10</v>
      </c>
      <c r="H16" s="58">
        <v>148238790</v>
      </c>
      <c r="I16" s="58">
        <v>157380608</v>
      </c>
    </row>
    <row r="17" spans="1:9" x14ac:dyDescent="0.2">
      <c r="A17" s="232" t="s">
        <v>174</v>
      </c>
      <c r="B17" s="232"/>
      <c r="C17" s="232"/>
      <c r="D17" s="232"/>
      <c r="E17" s="232"/>
      <c r="F17" s="232"/>
      <c r="G17" s="16">
        <v>11</v>
      </c>
      <c r="H17" s="58">
        <v>43797788</v>
      </c>
      <c r="I17" s="58">
        <v>48488437</v>
      </c>
    </row>
    <row r="18" spans="1:9" x14ac:dyDescent="0.2">
      <c r="A18" s="232" t="s">
        <v>175</v>
      </c>
      <c r="B18" s="232"/>
      <c r="C18" s="232"/>
      <c r="D18" s="232"/>
      <c r="E18" s="232"/>
      <c r="F18" s="232"/>
      <c r="G18" s="16">
        <v>12</v>
      </c>
      <c r="H18" s="58">
        <v>26953531</v>
      </c>
      <c r="I18" s="58">
        <v>26142551</v>
      </c>
    </row>
    <row r="19" spans="1:9" x14ac:dyDescent="0.2">
      <c r="A19" s="233" t="s">
        <v>461</v>
      </c>
      <c r="B19" s="233"/>
      <c r="C19" s="233"/>
      <c r="D19" s="233"/>
      <c r="E19" s="233"/>
      <c r="F19" s="233"/>
      <c r="G19" s="17">
        <v>13</v>
      </c>
      <c r="H19" s="59">
        <f>SUM(H20:H22)</f>
        <v>65612597</v>
      </c>
      <c r="I19" s="59">
        <f>SUM(I20:I22)</f>
        <v>71721254</v>
      </c>
    </row>
    <row r="20" spans="1:9" x14ac:dyDescent="0.2">
      <c r="A20" s="232" t="s">
        <v>176</v>
      </c>
      <c r="B20" s="232"/>
      <c r="C20" s="232"/>
      <c r="D20" s="232"/>
      <c r="E20" s="232"/>
      <c r="F20" s="232"/>
      <c r="G20" s="16">
        <v>14</v>
      </c>
      <c r="H20" s="58">
        <v>46223272</v>
      </c>
      <c r="I20" s="58">
        <v>50029453</v>
      </c>
    </row>
    <row r="21" spans="1:9" x14ac:dyDescent="0.2">
      <c r="A21" s="232" t="s">
        <v>177</v>
      </c>
      <c r="B21" s="232"/>
      <c r="C21" s="232"/>
      <c r="D21" s="232"/>
      <c r="E21" s="232"/>
      <c r="F21" s="232"/>
      <c r="G21" s="16">
        <v>15</v>
      </c>
      <c r="H21" s="58">
        <v>12171754</v>
      </c>
      <c r="I21" s="58">
        <v>13727369</v>
      </c>
    </row>
    <row r="22" spans="1:9" x14ac:dyDescent="0.2">
      <c r="A22" s="232" t="s">
        <v>178</v>
      </c>
      <c r="B22" s="232"/>
      <c r="C22" s="232"/>
      <c r="D22" s="232"/>
      <c r="E22" s="232"/>
      <c r="F22" s="232"/>
      <c r="G22" s="16">
        <v>16</v>
      </c>
      <c r="H22" s="58">
        <v>7217571</v>
      </c>
      <c r="I22" s="58">
        <v>7964432</v>
      </c>
    </row>
    <row r="23" spans="1:9" x14ac:dyDescent="0.2">
      <c r="A23" s="179" t="s">
        <v>179</v>
      </c>
      <c r="B23" s="179"/>
      <c r="C23" s="179"/>
      <c r="D23" s="179"/>
      <c r="E23" s="179"/>
      <c r="F23" s="179"/>
      <c r="G23" s="16">
        <v>17</v>
      </c>
      <c r="H23" s="58">
        <v>14136392</v>
      </c>
      <c r="I23" s="58">
        <v>15578265</v>
      </c>
    </row>
    <row r="24" spans="1:9" x14ac:dyDescent="0.2">
      <c r="A24" s="179" t="s">
        <v>180</v>
      </c>
      <c r="B24" s="179"/>
      <c r="C24" s="179"/>
      <c r="D24" s="179"/>
      <c r="E24" s="179"/>
      <c r="F24" s="179"/>
      <c r="G24" s="16">
        <v>18</v>
      </c>
      <c r="H24" s="58">
        <v>5654533</v>
      </c>
      <c r="I24" s="58">
        <v>7219466</v>
      </c>
    </row>
    <row r="25" spans="1:9" x14ac:dyDescent="0.2">
      <c r="A25" s="233" t="s">
        <v>462</v>
      </c>
      <c r="B25" s="233"/>
      <c r="C25" s="233"/>
      <c r="D25" s="233"/>
      <c r="E25" s="233"/>
      <c r="F25" s="233"/>
      <c r="G25" s="17">
        <v>19</v>
      </c>
      <c r="H25" s="59">
        <f>H26+H27</f>
        <v>2936743</v>
      </c>
      <c r="I25" s="59">
        <f>I26+I27</f>
        <v>-890616</v>
      </c>
    </row>
    <row r="26" spans="1:9" x14ac:dyDescent="0.2">
      <c r="A26" s="232" t="s">
        <v>181</v>
      </c>
      <c r="B26" s="232"/>
      <c r="C26" s="232"/>
      <c r="D26" s="232"/>
      <c r="E26" s="232"/>
      <c r="F26" s="232"/>
      <c r="G26" s="16">
        <v>20</v>
      </c>
      <c r="H26" s="58">
        <v>122847</v>
      </c>
      <c r="I26" s="58">
        <v>233698</v>
      </c>
    </row>
    <row r="27" spans="1:9" x14ac:dyDescent="0.2">
      <c r="A27" s="232" t="s">
        <v>182</v>
      </c>
      <c r="B27" s="232"/>
      <c r="C27" s="232"/>
      <c r="D27" s="232"/>
      <c r="E27" s="232"/>
      <c r="F27" s="232"/>
      <c r="G27" s="16">
        <v>21</v>
      </c>
      <c r="H27" s="58">
        <v>2813896</v>
      </c>
      <c r="I27" s="58">
        <v>-1124314</v>
      </c>
    </row>
    <row r="28" spans="1:9" x14ac:dyDescent="0.2">
      <c r="A28" s="233" t="s">
        <v>463</v>
      </c>
      <c r="B28" s="233"/>
      <c r="C28" s="233"/>
      <c r="D28" s="233"/>
      <c r="E28" s="233"/>
      <c r="F28" s="233"/>
      <c r="G28" s="17">
        <v>22</v>
      </c>
      <c r="H28" s="59">
        <f>SUM(H29:H34)</f>
        <v>88835</v>
      </c>
      <c r="I28" s="59">
        <f>SUM(I29:I34)</f>
        <v>111751</v>
      </c>
    </row>
    <row r="29" spans="1:9" x14ac:dyDescent="0.2">
      <c r="A29" s="232" t="s">
        <v>183</v>
      </c>
      <c r="B29" s="232"/>
      <c r="C29" s="232"/>
      <c r="D29" s="232"/>
      <c r="E29" s="232"/>
      <c r="F29" s="232"/>
      <c r="G29" s="16">
        <v>23</v>
      </c>
      <c r="H29" s="58">
        <v>0</v>
      </c>
      <c r="I29" s="58">
        <v>0</v>
      </c>
    </row>
    <row r="30" spans="1:9" x14ac:dyDescent="0.2">
      <c r="A30" s="232" t="s">
        <v>184</v>
      </c>
      <c r="B30" s="232"/>
      <c r="C30" s="232"/>
      <c r="D30" s="232"/>
      <c r="E30" s="232"/>
      <c r="F30" s="232"/>
      <c r="G30" s="16">
        <v>24</v>
      </c>
      <c r="H30" s="58">
        <v>0</v>
      </c>
      <c r="I30" s="58">
        <v>0</v>
      </c>
    </row>
    <row r="31" spans="1:9" x14ac:dyDescent="0.2">
      <c r="A31" s="232" t="s">
        <v>185</v>
      </c>
      <c r="B31" s="232"/>
      <c r="C31" s="232"/>
      <c r="D31" s="232"/>
      <c r="E31" s="232"/>
      <c r="F31" s="232"/>
      <c r="G31" s="16">
        <v>25</v>
      </c>
      <c r="H31" s="58">
        <v>88835</v>
      </c>
      <c r="I31" s="58">
        <v>111751</v>
      </c>
    </row>
    <row r="32" spans="1:9" x14ac:dyDescent="0.2">
      <c r="A32" s="232" t="s">
        <v>186</v>
      </c>
      <c r="B32" s="232"/>
      <c r="C32" s="232"/>
      <c r="D32" s="232"/>
      <c r="E32" s="232"/>
      <c r="F32" s="232"/>
      <c r="G32" s="16">
        <v>26</v>
      </c>
      <c r="H32" s="58">
        <v>0</v>
      </c>
      <c r="I32" s="58">
        <v>0</v>
      </c>
    </row>
    <row r="33" spans="1:9" x14ac:dyDescent="0.2">
      <c r="A33" s="232" t="s">
        <v>187</v>
      </c>
      <c r="B33" s="232"/>
      <c r="C33" s="232"/>
      <c r="D33" s="232"/>
      <c r="E33" s="232"/>
      <c r="F33" s="232"/>
      <c r="G33" s="16">
        <v>27</v>
      </c>
      <c r="H33" s="58">
        <v>0</v>
      </c>
      <c r="I33" s="58">
        <v>0</v>
      </c>
    </row>
    <row r="34" spans="1:9" x14ac:dyDescent="0.2">
      <c r="A34" s="232" t="s">
        <v>188</v>
      </c>
      <c r="B34" s="232"/>
      <c r="C34" s="232"/>
      <c r="D34" s="232"/>
      <c r="E34" s="232"/>
      <c r="F34" s="232"/>
      <c r="G34" s="16">
        <v>28</v>
      </c>
      <c r="H34" s="58">
        <v>0</v>
      </c>
      <c r="I34" s="58">
        <v>0</v>
      </c>
    </row>
    <row r="35" spans="1:9" x14ac:dyDescent="0.2">
      <c r="A35" s="179" t="s">
        <v>189</v>
      </c>
      <c r="B35" s="179"/>
      <c r="C35" s="179"/>
      <c r="D35" s="179"/>
      <c r="E35" s="179"/>
      <c r="F35" s="179"/>
      <c r="G35" s="16">
        <v>29</v>
      </c>
      <c r="H35" s="58">
        <v>1516144</v>
      </c>
      <c r="I35" s="58">
        <v>597803</v>
      </c>
    </row>
    <row r="36" spans="1:9" x14ac:dyDescent="0.2">
      <c r="A36" s="183" t="s">
        <v>464</v>
      </c>
      <c r="B36" s="184"/>
      <c r="C36" s="184"/>
      <c r="D36" s="184"/>
      <c r="E36" s="184"/>
      <c r="F36" s="184"/>
      <c r="G36" s="17">
        <v>30</v>
      </c>
      <c r="H36" s="59">
        <f>SUM(H37:H46)</f>
        <v>11621719</v>
      </c>
      <c r="I36" s="59">
        <f>SUM(I37:I46)</f>
        <v>12016911</v>
      </c>
    </row>
    <row r="37" spans="1:9" ht="27.6" customHeight="1" x14ac:dyDescent="0.2">
      <c r="A37" s="179" t="s">
        <v>190</v>
      </c>
      <c r="B37" s="179"/>
      <c r="C37" s="179"/>
      <c r="D37" s="179"/>
      <c r="E37" s="179"/>
      <c r="F37" s="179"/>
      <c r="G37" s="16">
        <v>31</v>
      </c>
      <c r="H37" s="58">
        <v>11231941</v>
      </c>
      <c r="I37" s="58">
        <v>11113345</v>
      </c>
    </row>
    <row r="38" spans="1:9" ht="25.15" customHeight="1" x14ac:dyDescent="0.2">
      <c r="A38" s="179" t="s">
        <v>191</v>
      </c>
      <c r="B38" s="179"/>
      <c r="C38" s="179"/>
      <c r="D38" s="179"/>
      <c r="E38" s="179"/>
      <c r="F38" s="179"/>
      <c r="G38" s="16">
        <v>32</v>
      </c>
      <c r="H38" s="58">
        <v>0</v>
      </c>
      <c r="I38" s="58">
        <v>0</v>
      </c>
    </row>
    <row r="39" spans="1:9" ht="28.15" customHeight="1" x14ac:dyDescent="0.2">
      <c r="A39" s="179" t="s">
        <v>192</v>
      </c>
      <c r="B39" s="179"/>
      <c r="C39" s="179"/>
      <c r="D39" s="179"/>
      <c r="E39" s="179"/>
      <c r="F39" s="179"/>
      <c r="G39" s="16">
        <v>33</v>
      </c>
      <c r="H39" s="58">
        <v>0</v>
      </c>
      <c r="I39" s="58">
        <v>0</v>
      </c>
    </row>
    <row r="40" spans="1:9" ht="28.15" customHeight="1" x14ac:dyDescent="0.2">
      <c r="A40" s="179" t="s">
        <v>193</v>
      </c>
      <c r="B40" s="179"/>
      <c r="C40" s="179"/>
      <c r="D40" s="179"/>
      <c r="E40" s="179"/>
      <c r="F40" s="179"/>
      <c r="G40" s="16">
        <v>34</v>
      </c>
      <c r="H40" s="58">
        <v>327258</v>
      </c>
      <c r="I40" s="58">
        <v>372715</v>
      </c>
    </row>
    <row r="41" spans="1:9" ht="22.9" customHeight="1" x14ac:dyDescent="0.2">
      <c r="A41" s="179" t="s">
        <v>194</v>
      </c>
      <c r="B41" s="179"/>
      <c r="C41" s="179"/>
      <c r="D41" s="179"/>
      <c r="E41" s="179"/>
      <c r="F41" s="179"/>
      <c r="G41" s="16">
        <v>35</v>
      </c>
      <c r="H41" s="58">
        <v>0</v>
      </c>
      <c r="I41" s="58">
        <v>0</v>
      </c>
    </row>
    <row r="42" spans="1:9" x14ac:dyDescent="0.2">
      <c r="A42" s="179" t="s">
        <v>195</v>
      </c>
      <c r="B42" s="179"/>
      <c r="C42" s="179"/>
      <c r="D42" s="179"/>
      <c r="E42" s="179"/>
      <c r="F42" s="179"/>
      <c r="G42" s="16">
        <v>36</v>
      </c>
      <c r="H42" s="58">
        <v>3279</v>
      </c>
      <c r="I42" s="58">
        <v>2220</v>
      </c>
    </row>
    <row r="43" spans="1:9" x14ac:dyDescent="0.2">
      <c r="A43" s="179" t="s">
        <v>196</v>
      </c>
      <c r="B43" s="179"/>
      <c r="C43" s="179"/>
      <c r="D43" s="179"/>
      <c r="E43" s="179"/>
      <c r="F43" s="179"/>
      <c r="G43" s="16">
        <v>37</v>
      </c>
      <c r="H43" s="58">
        <v>42525</v>
      </c>
      <c r="I43" s="58">
        <v>490757</v>
      </c>
    </row>
    <row r="44" spans="1:9" x14ac:dyDescent="0.2">
      <c r="A44" s="179" t="s">
        <v>197</v>
      </c>
      <c r="B44" s="179"/>
      <c r="C44" s="179"/>
      <c r="D44" s="179"/>
      <c r="E44" s="179"/>
      <c r="F44" s="179"/>
      <c r="G44" s="16">
        <v>38</v>
      </c>
      <c r="H44" s="58">
        <v>0</v>
      </c>
      <c r="I44" s="58">
        <v>0</v>
      </c>
    </row>
    <row r="45" spans="1:9" x14ac:dyDescent="0.2">
      <c r="A45" s="179" t="s">
        <v>198</v>
      </c>
      <c r="B45" s="179"/>
      <c r="C45" s="179"/>
      <c r="D45" s="179"/>
      <c r="E45" s="179"/>
      <c r="F45" s="179"/>
      <c r="G45" s="16">
        <v>39</v>
      </c>
      <c r="H45" s="58">
        <v>16716</v>
      </c>
      <c r="I45" s="58">
        <v>37874</v>
      </c>
    </row>
    <row r="46" spans="1:9" x14ac:dyDescent="0.2">
      <c r="A46" s="179" t="s">
        <v>199</v>
      </c>
      <c r="B46" s="179"/>
      <c r="C46" s="179"/>
      <c r="D46" s="179"/>
      <c r="E46" s="179"/>
      <c r="F46" s="179"/>
      <c r="G46" s="16">
        <v>40</v>
      </c>
      <c r="H46" s="58">
        <v>0</v>
      </c>
      <c r="I46" s="58">
        <v>0</v>
      </c>
    </row>
    <row r="47" spans="1:9" x14ac:dyDescent="0.2">
      <c r="A47" s="183" t="s">
        <v>465</v>
      </c>
      <c r="B47" s="184"/>
      <c r="C47" s="184"/>
      <c r="D47" s="184"/>
      <c r="E47" s="184"/>
      <c r="F47" s="184"/>
      <c r="G47" s="17">
        <v>41</v>
      </c>
      <c r="H47" s="59">
        <f>SUM(H48:H54)</f>
        <v>318707</v>
      </c>
      <c r="I47" s="59">
        <f>SUM(I48:I54)</f>
        <v>708381</v>
      </c>
    </row>
    <row r="48" spans="1:9" ht="23.45" customHeight="1" x14ac:dyDescent="0.2">
      <c r="A48" s="179" t="s">
        <v>200</v>
      </c>
      <c r="B48" s="179"/>
      <c r="C48" s="179"/>
      <c r="D48" s="179"/>
      <c r="E48" s="179"/>
      <c r="F48" s="179"/>
      <c r="G48" s="16">
        <v>42</v>
      </c>
      <c r="H48" s="58">
        <v>121307</v>
      </c>
      <c r="I48" s="58">
        <v>294990</v>
      </c>
    </row>
    <row r="49" spans="1:9" ht="22.15" customHeight="1" x14ac:dyDescent="0.2">
      <c r="A49" s="235" t="s">
        <v>201</v>
      </c>
      <c r="B49" s="235"/>
      <c r="C49" s="235"/>
      <c r="D49" s="235"/>
      <c r="E49" s="235"/>
      <c r="F49" s="235"/>
      <c r="G49" s="16">
        <v>43</v>
      </c>
      <c r="H49" s="58">
        <v>0</v>
      </c>
      <c r="I49" s="58">
        <v>0</v>
      </c>
    </row>
    <row r="50" spans="1:9" x14ac:dyDescent="0.2">
      <c r="A50" s="235" t="s">
        <v>202</v>
      </c>
      <c r="B50" s="235"/>
      <c r="C50" s="235"/>
      <c r="D50" s="235"/>
      <c r="E50" s="235"/>
      <c r="F50" s="235"/>
      <c r="G50" s="16">
        <v>44</v>
      </c>
      <c r="H50" s="58">
        <v>185619</v>
      </c>
      <c r="I50" s="58">
        <v>393373</v>
      </c>
    </row>
    <row r="51" spans="1:9" x14ac:dyDescent="0.2">
      <c r="A51" s="235" t="s">
        <v>203</v>
      </c>
      <c r="B51" s="235"/>
      <c r="C51" s="235"/>
      <c r="D51" s="235"/>
      <c r="E51" s="235"/>
      <c r="F51" s="235"/>
      <c r="G51" s="16">
        <v>45</v>
      </c>
      <c r="H51" s="58">
        <v>11781</v>
      </c>
      <c r="I51" s="58">
        <v>20018</v>
      </c>
    </row>
    <row r="52" spans="1:9" x14ac:dyDescent="0.2">
      <c r="A52" s="235" t="s">
        <v>204</v>
      </c>
      <c r="B52" s="235"/>
      <c r="C52" s="235"/>
      <c r="D52" s="235"/>
      <c r="E52" s="235"/>
      <c r="F52" s="235"/>
      <c r="G52" s="16">
        <v>46</v>
      </c>
      <c r="H52" s="58">
        <v>0</v>
      </c>
      <c r="I52" s="58">
        <v>0</v>
      </c>
    </row>
    <row r="53" spans="1:9" x14ac:dyDescent="0.2">
      <c r="A53" s="235" t="s">
        <v>205</v>
      </c>
      <c r="B53" s="235"/>
      <c r="C53" s="235"/>
      <c r="D53" s="235"/>
      <c r="E53" s="235"/>
      <c r="F53" s="235"/>
      <c r="G53" s="16">
        <v>47</v>
      </c>
      <c r="H53" s="58">
        <v>0</v>
      </c>
      <c r="I53" s="58">
        <v>0</v>
      </c>
    </row>
    <row r="54" spans="1:9" x14ac:dyDescent="0.2">
      <c r="A54" s="235" t="s">
        <v>206</v>
      </c>
      <c r="B54" s="235"/>
      <c r="C54" s="235"/>
      <c r="D54" s="235"/>
      <c r="E54" s="235"/>
      <c r="F54" s="235"/>
      <c r="G54" s="16">
        <v>48</v>
      </c>
      <c r="H54" s="58">
        <v>0</v>
      </c>
      <c r="I54" s="58">
        <v>0</v>
      </c>
    </row>
    <row r="55" spans="1:9" ht="30.6" customHeight="1" x14ac:dyDescent="0.2">
      <c r="A55" s="217" t="s">
        <v>207</v>
      </c>
      <c r="B55" s="217"/>
      <c r="C55" s="217"/>
      <c r="D55" s="217"/>
      <c r="E55" s="217"/>
      <c r="F55" s="217"/>
      <c r="G55" s="16">
        <v>49</v>
      </c>
      <c r="H55" s="58">
        <v>0</v>
      </c>
      <c r="I55" s="58">
        <v>0</v>
      </c>
    </row>
    <row r="56" spans="1:9" x14ac:dyDescent="0.2">
      <c r="A56" s="217" t="s">
        <v>208</v>
      </c>
      <c r="B56" s="217"/>
      <c r="C56" s="217"/>
      <c r="D56" s="217"/>
      <c r="E56" s="217"/>
      <c r="F56" s="217"/>
      <c r="G56" s="16">
        <v>50</v>
      </c>
      <c r="H56" s="58">
        <v>0</v>
      </c>
      <c r="I56" s="58">
        <v>0</v>
      </c>
    </row>
    <row r="57" spans="1:9" ht="28.9" customHeight="1" x14ac:dyDescent="0.2">
      <c r="A57" s="217" t="s">
        <v>209</v>
      </c>
      <c r="B57" s="217"/>
      <c r="C57" s="217"/>
      <c r="D57" s="217"/>
      <c r="E57" s="217"/>
      <c r="F57" s="217"/>
      <c r="G57" s="16">
        <v>51</v>
      </c>
      <c r="H57" s="58">
        <v>0</v>
      </c>
      <c r="I57" s="58">
        <v>0</v>
      </c>
    </row>
    <row r="58" spans="1:9" x14ac:dyDescent="0.2">
      <c r="A58" s="217" t="s">
        <v>210</v>
      </c>
      <c r="B58" s="217"/>
      <c r="C58" s="217"/>
      <c r="D58" s="217"/>
      <c r="E58" s="217"/>
      <c r="F58" s="217"/>
      <c r="G58" s="16">
        <v>52</v>
      </c>
      <c r="H58" s="58">
        <v>0</v>
      </c>
      <c r="I58" s="58">
        <v>0</v>
      </c>
    </row>
    <row r="59" spans="1:9" x14ac:dyDescent="0.2">
      <c r="A59" s="183" t="s">
        <v>466</v>
      </c>
      <c r="B59" s="184"/>
      <c r="C59" s="184"/>
      <c r="D59" s="184"/>
      <c r="E59" s="184"/>
      <c r="F59" s="184"/>
      <c r="G59" s="17">
        <v>53</v>
      </c>
      <c r="H59" s="59">
        <f>H7+H36+H55+H56</f>
        <v>331125166</v>
      </c>
      <c r="I59" s="59">
        <f>I7+I36+I55+I56</f>
        <v>359395263</v>
      </c>
    </row>
    <row r="60" spans="1:9" x14ac:dyDescent="0.2">
      <c r="A60" s="183" t="s">
        <v>467</v>
      </c>
      <c r="B60" s="184"/>
      <c r="C60" s="184"/>
      <c r="D60" s="184"/>
      <c r="E60" s="184"/>
      <c r="F60" s="184"/>
      <c r="G60" s="17">
        <v>54</v>
      </c>
      <c r="H60" s="59">
        <f>H13+H47+H57+H58</f>
        <v>301126571</v>
      </c>
      <c r="I60" s="59">
        <f>I13+I47+I57+I58</f>
        <v>327626414</v>
      </c>
    </row>
    <row r="61" spans="1:9" x14ac:dyDescent="0.2">
      <c r="A61" s="183" t="s">
        <v>468</v>
      </c>
      <c r="B61" s="184"/>
      <c r="C61" s="184"/>
      <c r="D61" s="184"/>
      <c r="E61" s="184"/>
      <c r="F61" s="184"/>
      <c r="G61" s="17">
        <v>55</v>
      </c>
      <c r="H61" s="59">
        <f>H59-H60</f>
        <v>29998595</v>
      </c>
      <c r="I61" s="59">
        <f>I59-I60</f>
        <v>31768849</v>
      </c>
    </row>
    <row r="62" spans="1:9" x14ac:dyDescent="0.2">
      <c r="A62" s="234" t="s">
        <v>469</v>
      </c>
      <c r="B62" s="234"/>
      <c r="C62" s="234"/>
      <c r="D62" s="234"/>
      <c r="E62" s="234"/>
      <c r="F62" s="234"/>
      <c r="G62" s="17">
        <v>56</v>
      </c>
      <c r="H62" s="59">
        <f>+IF((H59-H60)&gt;0,(H59-H60),0)</f>
        <v>29998595</v>
      </c>
      <c r="I62" s="59">
        <f>+IF((I59-I60)&gt;0,(I59-I60),0)</f>
        <v>31768849</v>
      </c>
    </row>
    <row r="63" spans="1:9" x14ac:dyDescent="0.2">
      <c r="A63" s="234" t="s">
        <v>470</v>
      </c>
      <c r="B63" s="234"/>
      <c r="C63" s="234"/>
      <c r="D63" s="234"/>
      <c r="E63" s="234"/>
      <c r="F63" s="234"/>
      <c r="G63" s="17">
        <v>57</v>
      </c>
      <c r="H63" s="59">
        <f>+IF((H59-H60)&lt;0,(H59-H60),0)</f>
        <v>0</v>
      </c>
      <c r="I63" s="59">
        <f>+IF((I59-I60)&lt;0,(I59-I60),0)</f>
        <v>0</v>
      </c>
    </row>
    <row r="64" spans="1:9" x14ac:dyDescent="0.2">
      <c r="A64" s="217" t="s">
        <v>211</v>
      </c>
      <c r="B64" s="217"/>
      <c r="C64" s="217"/>
      <c r="D64" s="217"/>
      <c r="E64" s="217"/>
      <c r="F64" s="217"/>
      <c r="G64" s="16">
        <v>58</v>
      </c>
      <c r="H64" s="58">
        <v>3709021</v>
      </c>
      <c r="I64" s="58">
        <v>-15631395</v>
      </c>
    </row>
    <row r="65" spans="1:9" x14ac:dyDescent="0.2">
      <c r="A65" s="183" t="s">
        <v>471</v>
      </c>
      <c r="B65" s="184"/>
      <c r="C65" s="184"/>
      <c r="D65" s="184"/>
      <c r="E65" s="184"/>
      <c r="F65" s="184"/>
      <c r="G65" s="17">
        <v>59</v>
      </c>
      <c r="H65" s="59">
        <f>H61-H64</f>
        <v>26289574</v>
      </c>
      <c r="I65" s="59">
        <f>I61-I64</f>
        <v>47400244</v>
      </c>
    </row>
    <row r="66" spans="1:9" x14ac:dyDescent="0.2">
      <c r="A66" s="234" t="s">
        <v>472</v>
      </c>
      <c r="B66" s="234"/>
      <c r="C66" s="234"/>
      <c r="D66" s="234"/>
      <c r="E66" s="234"/>
      <c r="F66" s="234"/>
      <c r="G66" s="17">
        <v>60</v>
      </c>
      <c r="H66" s="59">
        <f>+IF((H61-H64)&gt;0,(H61-H64),0)</f>
        <v>26289574</v>
      </c>
      <c r="I66" s="59">
        <f>+IF((I61-I64)&gt;0,(I61-I64),0)</f>
        <v>47400244</v>
      </c>
    </row>
    <row r="67" spans="1:9" x14ac:dyDescent="0.2">
      <c r="A67" s="238" t="s">
        <v>473</v>
      </c>
      <c r="B67" s="238"/>
      <c r="C67" s="238"/>
      <c r="D67" s="238"/>
      <c r="E67" s="238"/>
      <c r="F67" s="238"/>
      <c r="G67" s="18">
        <v>61</v>
      </c>
      <c r="H67" s="64">
        <f>+IF((H61-H64)&lt;0,(H61-H64),0)</f>
        <v>0</v>
      </c>
      <c r="I67" s="64">
        <f>+IF((I61-I64)&lt;0,(I61-I64),0)</f>
        <v>0</v>
      </c>
    </row>
    <row r="68" spans="1:9" x14ac:dyDescent="0.2">
      <c r="A68" s="225" t="s">
        <v>212</v>
      </c>
      <c r="B68" s="225"/>
      <c r="C68" s="225"/>
      <c r="D68" s="225"/>
      <c r="E68" s="225"/>
      <c r="F68" s="225"/>
      <c r="G68" s="239"/>
      <c r="H68" s="239"/>
      <c r="I68" s="239"/>
    </row>
    <row r="69" spans="1:9" ht="25.9" customHeight="1" x14ac:dyDescent="0.2">
      <c r="A69" s="183" t="s">
        <v>474</v>
      </c>
      <c r="B69" s="184"/>
      <c r="C69" s="184"/>
      <c r="D69" s="184"/>
      <c r="E69" s="184"/>
      <c r="F69" s="184"/>
      <c r="G69" s="17">
        <v>62</v>
      </c>
      <c r="H69" s="59">
        <f>H70-H71</f>
        <v>0</v>
      </c>
      <c r="I69" s="59">
        <f>I70-I71</f>
        <v>0</v>
      </c>
    </row>
    <row r="70" spans="1:9" x14ac:dyDescent="0.2">
      <c r="A70" s="235" t="s">
        <v>213</v>
      </c>
      <c r="B70" s="235"/>
      <c r="C70" s="235"/>
      <c r="D70" s="235"/>
      <c r="E70" s="235"/>
      <c r="F70" s="235"/>
      <c r="G70" s="16">
        <v>63</v>
      </c>
      <c r="H70" s="58">
        <v>0</v>
      </c>
      <c r="I70" s="58">
        <v>0</v>
      </c>
    </row>
    <row r="71" spans="1:9" x14ac:dyDescent="0.2">
      <c r="A71" s="235" t="s">
        <v>214</v>
      </c>
      <c r="B71" s="235"/>
      <c r="C71" s="235"/>
      <c r="D71" s="235"/>
      <c r="E71" s="235"/>
      <c r="F71" s="235"/>
      <c r="G71" s="16">
        <v>64</v>
      </c>
      <c r="H71" s="58">
        <v>0</v>
      </c>
      <c r="I71" s="58">
        <v>0</v>
      </c>
    </row>
    <row r="72" spans="1:9" x14ac:dyDescent="0.2">
      <c r="A72" s="217" t="s">
        <v>215</v>
      </c>
      <c r="B72" s="217"/>
      <c r="C72" s="217"/>
      <c r="D72" s="217"/>
      <c r="E72" s="217"/>
      <c r="F72" s="217"/>
      <c r="G72" s="16">
        <v>65</v>
      </c>
      <c r="H72" s="58">
        <v>0</v>
      </c>
      <c r="I72" s="58">
        <v>0</v>
      </c>
    </row>
    <row r="73" spans="1:9" x14ac:dyDescent="0.2">
      <c r="A73" s="234" t="s">
        <v>475</v>
      </c>
      <c r="B73" s="234"/>
      <c r="C73" s="234"/>
      <c r="D73" s="234"/>
      <c r="E73" s="234"/>
      <c r="F73" s="234"/>
      <c r="G73" s="17">
        <v>66</v>
      </c>
      <c r="H73" s="109">
        <v>0</v>
      </c>
      <c r="I73" s="109">
        <v>0</v>
      </c>
    </row>
    <row r="74" spans="1:9" x14ac:dyDescent="0.2">
      <c r="A74" s="238" t="s">
        <v>476</v>
      </c>
      <c r="B74" s="238"/>
      <c r="C74" s="238"/>
      <c r="D74" s="238"/>
      <c r="E74" s="238"/>
      <c r="F74" s="238"/>
      <c r="G74" s="18">
        <v>67</v>
      </c>
      <c r="H74" s="110">
        <v>0</v>
      </c>
      <c r="I74" s="110">
        <v>0</v>
      </c>
    </row>
    <row r="75" spans="1:9" x14ac:dyDescent="0.2">
      <c r="A75" s="225" t="s">
        <v>216</v>
      </c>
      <c r="B75" s="225"/>
      <c r="C75" s="225"/>
      <c r="D75" s="225"/>
      <c r="E75" s="225"/>
      <c r="F75" s="225"/>
      <c r="G75" s="239"/>
      <c r="H75" s="239"/>
      <c r="I75" s="239"/>
    </row>
    <row r="76" spans="1:9" x14ac:dyDescent="0.2">
      <c r="A76" s="183" t="s">
        <v>477</v>
      </c>
      <c r="B76" s="184"/>
      <c r="C76" s="184"/>
      <c r="D76" s="184"/>
      <c r="E76" s="184"/>
      <c r="F76" s="184"/>
      <c r="G76" s="17">
        <v>68</v>
      </c>
      <c r="H76" s="109">
        <v>0</v>
      </c>
      <c r="I76" s="109">
        <v>0</v>
      </c>
    </row>
    <row r="77" spans="1:9" x14ac:dyDescent="0.2">
      <c r="A77" s="248" t="s">
        <v>478</v>
      </c>
      <c r="B77" s="248"/>
      <c r="C77" s="248"/>
      <c r="D77" s="248"/>
      <c r="E77" s="248"/>
      <c r="F77" s="248"/>
      <c r="G77" s="22">
        <v>69</v>
      </c>
      <c r="H77" s="65">
        <v>0</v>
      </c>
      <c r="I77" s="65">
        <v>0</v>
      </c>
    </row>
    <row r="78" spans="1:9" x14ac:dyDescent="0.2">
      <c r="A78" s="248" t="s">
        <v>479</v>
      </c>
      <c r="B78" s="248"/>
      <c r="C78" s="248"/>
      <c r="D78" s="248"/>
      <c r="E78" s="248"/>
      <c r="F78" s="248"/>
      <c r="G78" s="22">
        <v>70</v>
      </c>
      <c r="H78" s="65">
        <v>0</v>
      </c>
      <c r="I78" s="65">
        <v>0</v>
      </c>
    </row>
    <row r="79" spans="1:9" x14ac:dyDescent="0.2">
      <c r="A79" s="183" t="s">
        <v>480</v>
      </c>
      <c r="B79" s="184"/>
      <c r="C79" s="184"/>
      <c r="D79" s="184"/>
      <c r="E79" s="184"/>
      <c r="F79" s="184"/>
      <c r="G79" s="17">
        <v>71</v>
      </c>
      <c r="H79" s="109">
        <v>0</v>
      </c>
      <c r="I79" s="109">
        <v>0</v>
      </c>
    </row>
    <row r="80" spans="1:9" x14ac:dyDescent="0.2">
      <c r="A80" s="183" t="s">
        <v>481</v>
      </c>
      <c r="B80" s="184"/>
      <c r="C80" s="184"/>
      <c r="D80" s="184"/>
      <c r="E80" s="184"/>
      <c r="F80" s="184"/>
      <c r="G80" s="17">
        <v>72</v>
      </c>
      <c r="H80" s="109">
        <v>0</v>
      </c>
      <c r="I80" s="109">
        <v>0</v>
      </c>
    </row>
    <row r="81" spans="1:9" x14ac:dyDescent="0.2">
      <c r="A81" s="234" t="s">
        <v>482</v>
      </c>
      <c r="B81" s="234"/>
      <c r="C81" s="234"/>
      <c r="D81" s="234"/>
      <c r="E81" s="234"/>
      <c r="F81" s="234"/>
      <c r="G81" s="17">
        <v>73</v>
      </c>
      <c r="H81" s="109">
        <v>0</v>
      </c>
      <c r="I81" s="109">
        <v>0</v>
      </c>
    </row>
    <row r="82" spans="1:9" x14ac:dyDescent="0.2">
      <c r="A82" s="238" t="s">
        <v>483</v>
      </c>
      <c r="B82" s="238"/>
      <c r="C82" s="238"/>
      <c r="D82" s="238"/>
      <c r="E82" s="238"/>
      <c r="F82" s="238"/>
      <c r="G82" s="17">
        <v>74</v>
      </c>
      <c r="H82" s="110">
        <v>0</v>
      </c>
      <c r="I82" s="110">
        <v>0</v>
      </c>
    </row>
    <row r="83" spans="1:9" x14ac:dyDescent="0.2">
      <c r="A83" s="225" t="s">
        <v>217</v>
      </c>
      <c r="B83" s="225"/>
      <c r="C83" s="225"/>
      <c r="D83" s="225"/>
      <c r="E83" s="225"/>
      <c r="F83" s="225"/>
      <c r="G83" s="239"/>
      <c r="H83" s="239"/>
      <c r="I83" s="239"/>
    </row>
    <row r="84" spans="1:9" x14ac:dyDescent="0.2">
      <c r="A84" s="240" t="s">
        <v>484</v>
      </c>
      <c r="B84" s="241"/>
      <c r="C84" s="241"/>
      <c r="D84" s="241"/>
      <c r="E84" s="241"/>
      <c r="F84" s="241"/>
      <c r="G84" s="17">
        <v>75</v>
      </c>
      <c r="H84" s="53">
        <f>H85+H86</f>
        <v>0</v>
      </c>
      <c r="I84" s="53">
        <f>I85+I86</f>
        <v>0</v>
      </c>
    </row>
    <row r="85" spans="1:9" x14ac:dyDescent="0.2">
      <c r="A85" s="242" t="s">
        <v>218</v>
      </c>
      <c r="B85" s="242"/>
      <c r="C85" s="242"/>
      <c r="D85" s="242"/>
      <c r="E85" s="242"/>
      <c r="F85" s="242"/>
      <c r="G85" s="16">
        <v>76</v>
      </c>
      <c r="H85" s="52">
        <v>0</v>
      </c>
      <c r="I85" s="52">
        <v>0</v>
      </c>
    </row>
    <row r="86" spans="1:9" x14ac:dyDescent="0.2">
      <c r="A86" s="243" t="s">
        <v>219</v>
      </c>
      <c r="B86" s="243"/>
      <c r="C86" s="243"/>
      <c r="D86" s="243"/>
      <c r="E86" s="243"/>
      <c r="F86" s="243"/>
      <c r="G86" s="19">
        <v>77</v>
      </c>
      <c r="H86" s="66">
        <v>0</v>
      </c>
      <c r="I86" s="66">
        <v>0</v>
      </c>
    </row>
    <row r="87" spans="1:9" x14ac:dyDescent="0.2">
      <c r="A87" s="251" t="s">
        <v>220</v>
      </c>
      <c r="B87" s="251"/>
      <c r="C87" s="251"/>
      <c r="D87" s="251"/>
      <c r="E87" s="251"/>
      <c r="F87" s="251"/>
      <c r="G87" s="252"/>
      <c r="H87" s="252"/>
      <c r="I87" s="252"/>
    </row>
    <row r="88" spans="1:9" x14ac:dyDescent="0.2">
      <c r="A88" s="253" t="s">
        <v>221</v>
      </c>
      <c r="B88" s="253"/>
      <c r="C88" s="253"/>
      <c r="D88" s="253"/>
      <c r="E88" s="253"/>
      <c r="F88" s="253"/>
      <c r="G88" s="16">
        <v>78</v>
      </c>
      <c r="H88" s="52">
        <v>26289574</v>
      </c>
      <c r="I88" s="52">
        <v>47400244</v>
      </c>
    </row>
    <row r="89" spans="1:9" ht="24.6" customHeight="1" x14ac:dyDescent="0.2">
      <c r="A89" s="246" t="s">
        <v>485</v>
      </c>
      <c r="B89" s="246"/>
      <c r="C89" s="246"/>
      <c r="D89" s="246"/>
      <c r="E89" s="246"/>
      <c r="F89" s="246"/>
      <c r="G89" s="17">
        <v>79</v>
      </c>
      <c r="H89" s="53">
        <f>H90+H97</f>
        <v>239652</v>
      </c>
      <c r="I89" s="53">
        <f>I90+I97</f>
        <v>-14367</v>
      </c>
    </row>
    <row r="90" spans="1:9" ht="27" customHeight="1" x14ac:dyDescent="0.2">
      <c r="A90" s="246" t="s">
        <v>486</v>
      </c>
      <c r="B90" s="246"/>
      <c r="C90" s="246"/>
      <c r="D90" s="246"/>
      <c r="E90" s="246"/>
      <c r="F90" s="246"/>
      <c r="G90" s="17">
        <v>80</v>
      </c>
      <c r="H90" s="53">
        <f>H91+H92+H93+H94+H95</f>
        <v>239652</v>
      </c>
      <c r="I90" s="53">
        <f>I91+I92+I93+I94+I95</f>
        <v>-14367</v>
      </c>
    </row>
    <row r="91" spans="1:9" ht="21.6" customHeight="1" x14ac:dyDescent="0.2">
      <c r="A91" s="235" t="s">
        <v>391</v>
      </c>
      <c r="B91" s="235"/>
      <c r="C91" s="235"/>
      <c r="D91" s="235"/>
      <c r="E91" s="235"/>
      <c r="F91" s="235"/>
      <c r="G91" s="16">
        <v>81</v>
      </c>
      <c r="H91" s="52">
        <v>0</v>
      </c>
      <c r="I91" s="52">
        <v>0</v>
      </c>
    </row>
    <row r="92" spans="1:9" ht="21.6" customHeight="1" x14ac:dyDescent="0.2">
      <c r="A92" s="235" t="s">
        <v>392</v>
      </c>
      <c r="B92" s="235"/>
      <c r="C92" s="235"/>
      <c r="D92" s="235"/>
      <c r="E92" s="235"/>
      <c r="F92" s="235"/>
      <c r="G92" s="16">
        <v>82</v>
      </c>
      <c r="H92" s="52">
        <v>0</v>
      </c>
      <c r="I92" s="52">
        <v>0</v>
      </c>
    </row>
    <row r="93" spans="1:9" ht="26.25" customHeight="1" x14ac:dyDescent="0.2">
      <c r="A93" s="235" t="s">
        <v>393</v>
      </c>
      <c r="B93" s="235"/>
      <c r="C93" s="235"/>
      <c r="D93" s="235"/>
      <c r="E93" s="235"/>
      <c r="F93" s="235"/>
      <c r="G93" s="16">
        <v>83</v>
      </c>
      <c r="H93" s="52">
        <v>0</v>
      </c>
      <c r="I93" s="52">
        <v>0</v>
      </c>
    </row>
    <row r="94" spans="1:9" ht="24.6" customHeight="1" x14ac:dyDescent="0.2">
      <c r="A94" s="235" t="s">
        <v>394</v>
      </c>
      <c r="B94" s="235"/>
      <c r="C94" s="235"/>
      <c r="D94" s="235"/>
      <c r="E94" s="235"/>
      <c r="F94" s="235"/>
      <c r="G94" s="16">
        <v>84</v>
      </c>
      <c r="H94" s="52">
        <v>239652</v>
      </c>
      <c r="I94" s="52">
        <v>-14367</v>
      </c>
    </row>
    <row r="95" spans="1:9" ht="14.25" customHeight="1" x14ac:dyDescent="0.2">
      <c r="A95" s="235" t="s">
        <v>395</v>
      </c>
      <c r="B95" s="235"/>
      <c r="C95" s="235"/>
      <c r="D95" s="235"/>
      <c r="E95" s="235"/>
      <c r="F95" s="235"/>
      <c r="G95" s="16">
        <v>85</v>
      </c>
      <c r="H95" s="52">
        <v>0</v>
      </c>
      <c r="I95" s="52">
        <v>0</v>
      </c>
    </row>
    <row r="96" spans="1:9" x14ac:dyDescent="0.2">
      <c r="A96" s="235" t="s">
        <v>396</v>
      </c>
      <c r="B96" s="235"/>
      <c r="C96" s="235"/>
      <c r="D96" s="235"/>
      <c r="E96" s="235"/>
      <c r="F96" s="235"/>
      <c r="G96" s="16">
        <v>86</v>
      </c>
      <c r="H96" s="52">
        <v>0</v>
      </c>
      <c r="I96" s="52">
        <v>0</v>
      </c>
    </row>
    <row r="97" spans="1:9" ht="27.6" customHeight="1" x14ac:dyDescent="0.2">
      <c r="A97" s="246" t="s">
        <v>487</v>
      </c>
      <c r="B97" s="246"/>
      <c r="C97" s="246"/>
      <c r="D97" s="246"/>
      <c r="E97" s="246"/>
      <c r="F97" s="246"/>
      <c r="G97" s="17">
        <v>87</v>
      </c>
      <c r="H97" s="53">
        <f>H98+H99+H100+H101+H102+H103+H104+H105</f>
        <v>0</v>
      </c>
      <c r="I97" s="53">
        <f>I98+I99+I100+I101+I102+I103+I104+I105</f>
        <v>0</v>
      </c>
    </row>
    <row r="98" spans="1:9" ht="17.25" customHeight="1" x14ac:dyDescent="0.2">
      <c r="A98" s="235" t="s">
        <v>390</v>
      </c>
      <c r="B98" s="235"/>
      <c r="C98" s="235"/>
      <c r="D98" s="235"/>
      <c r="E98" s="235"/>
      <c r="F98" s="235"/>
      <c r="G98" s="16">
        <v>88</v>
      </c>
      <c r="H98" s="52">
        <v>0</v>
      </c>
      <c r="I98" s="52">
        <v>0</v>
      </c>
    </row>
    <row r="99" spans="1:9" ht="27.6" customHeight="1" x14ac:dyDescent="0.2">
      <c r="A99" s="235" t="s">
        <v>397</v>
      </c>
      <c r="B99" s="235"/>
      <c r="C99" s="235"/>
      <c r="D99" s="235"/>
      <c r="E99" s="235"/>
      <c r="F99" s="235"/>
      <c r="G99" s="16">
        <v>89</v>
      </c>
      <c r="H99" s="52">
        <v>0</v>
      </c>
      <c r="I99" s="52">
        <v>0</v>
      </c>
    </row>
    <row r="100" spans="1:9" ht="14.25" customHeight="1" x14ac:dyDescent="0.2">
      <c r="A100" s="235" t="s">
        <v>398</v>
      </c>
      <c r="B100" s="235"/>
      <c r="C100" s="235"/>
      <c r="D100" s="235"/>
      <c r="E100" s="235"/>
      <c r="F100" s="235"/>
      <c r="G100" s="16">
        <v>90</v>
      </c>
      <c r="H100" s="52">
        <v>0</v>
      </c>
      <c r="I100" s="52">
        <v>0</v>
      </c>
    </row>
    <row r="101" spans="1:9" ht="27.6" customHeight="1" x14ac:dyDescent="0.2">
      <c r="A101" s="235" t="s">
        <v>399</v>
      </c>
      <c r="B101" s="235"/>
      <c r="C101" s="235"/>
      <c r="D101" s="235"/>
      <c r="E101" s="235"/>
      <c r="F101" s="235"/>
      <c r="G101" s="16">
        <v>91</v>
      </c>
      <c r="H101" s="52">
        <v>0</v>
      </c>
      <c r="I101" s="52">
        <v>0</v>
      </c>
    </row>
    <row r="102" spans="1:9" ht="27.6" customHeight="1" x14ac:dyDescent="0.2">
      <c r="A102" s="235" t="s">
        <v>400</v>
      </c>
      <c r="B102" s="235"/>
      <c r="C102" s="235"/>
      <c r="D102" s="235"/>
      <c r="E102" s="235"/>
      <c r="F102" s="235"/>
      <c r="G102" s="16">
        <v>92</v>
      </c>
      <c r="H102" s="52">
        <v>0</v>
      </c>
      <c r="I102" s="52">
        <v>0</v>
      </c>
    </row>
    <row r="103" spans="1:9" ht="18" customHeight="1" x14ac:dyDescent="0.2">
      <c r="A103" s="235" t="s">
        <v>401</v>
      </c>
      <c r="B103" s="235"/>
      <c r="C103" s="235"/>
      <c r="D103" s="235"/>
      <c r="E103" s="235"/>
      <c r="F103" s="235"/>
      <c r="G103" s="16">
        <v>93</v>
      </c>
      <c r="H103" s="52">
        <v>0</v>
      </c>
      <c r="I103" s="52">
        <v>0</v>
      </c>
    </row>
    <row r="104" spans="1:9" ht="16.5" customHeight="1" x14ac:dyDescent="0.2">
      <c r="A104" s="235" t="s">
        <v>402</v>
      </c>
      <c r="B104" s="235"/>
      <c r="C104" s="235"/>
      <c r="D104" s="235"/>
      <c r="E104" s="235"/>
      <c r="F104" s="235"/>
      <c r="G104" s="16">
        <v>94</v>
      </c>
      <c r="H104" s="52">
        <v>0</v>
      </c>
      <c r="I104" s="52">
        <v>0</v>
      </c>
    </row>
    <row r="105" spans="1:9" ht="16.5" customHeight="1" x14ac:dyDescent="0.2">
      <c r="A105" s="235" t="s">
        <v>403</v>
      </c>
      <c r="B105" s="235"/>
      <c r="C105" s="235"/>
      <c r="D105" s="235"/>
      <c r="E105" s="235"/>
      <c r="F105" s="235"/>
      <c r="G105" s="16">
        <v>95</v>
      </c>
      <c r="H105" s="52">
        <v>0</v>
      </c>
      <c r="I105" s="52">
        <v>0</v>
      </c>
    </row>
    <row r="106" spans="1:9" ht="31.5" customHeight="1" x14ac:dyDescent="0.2">
      <c r="A106" s="235" t="s">
        <v>404</v>
      </c>
      <c r="B106" s="235"/>
      <c r="C106" s="235"/>
      <c r="D106" s="235"/>
      <c r="E106" s="235"/>
      <c r="F106" s="235"/>
      <c r="G106" s="16">
        <v>96</v>
      </c>
      <c r="H106" s="52">
        <v>0</v>
      </c>
      <c r="I106" s="52">
        <v>0</v>
      </c>
    </row>
    <row r="107" spans="1:9" ht="31.15" customHeight="1" x14ac:dyDescent="0.2">
      <c r="A107" s="247" t="s">
        <v>488</v>
      </c>
      <c r="B107" s="247"/>
      <c r="C107" s="247"/>
      <c r="D107" s="247"/>
      <c r="E107" s="247"/>
      <c r="F107" s="247"/>
      <c r="G107" s="18">
        <v>97</v>
      </c>
      <c r="H107" s="54">
        <f>H90+H97-H96-H106</f>
        <v>239652</v>
      </c>
      <c r="I107" s="54">
        <f>I90+I97-I96-I106</f>
        <v>-14367</v>
      </c>
    </row>
    <row r="108" spans="1:9" ht="31.15" customHeight="1" x14ac:dyDescent="0.2">
      <c r="A108" s="247" t="s">
        <v>489</v>
      </c>
      <c r="B108" s="247"/>
      <c r="C108" s="247"/>
      <c r="D108" s="247"/>
      <c r="E108" s="247"/>
      <c r="F108" s="247"/>
      <c r="G108" s="18">
        <v>98</v>
      </c>
      <c r="H108" s="54">
        <f>H88+H107</f>
        <v>26529226</v>
      </c>
      <c r="I108" s="54">
        <f>I88+I107</f>
        <v>47385877</v>
      </c>
    </row>
    <row r="109" spans="1:9" ht="28.9" customHeight="1" x14ac:dyDescent="0.2">
      <c r="A109" s="225" t="s">
        <v>222</v>
      </c>
      <c r="B109" s="225"/>
      <c r="C109" s="225"/>
      <c r="D109" s="225"/>
      <c r="E109" s="225"/>
      <c r="F109" s="225"/>
      <c r="G109" s="239"/>
      <c r="H109" s="239"/>
      <c r="I109" s="239"/>
    </row>
    <row r="110" spans="1:9" ht="23.45" customHeight="1" x14ac:dyDescent="0.2">
      <c r="A110" s="240" t="s">
        <v>490</v>
      </c>
      <c r="B110" s="241"/>
      <c r="C110" s="241"/>
      <c r="D110" s="241"/>
      <c r="E110" s="241"/>
      <c r="F110" s="241"/>
      <c r="G110" s="17">
        <v>99</v>
      </c>
      <c r="H110" s="53">
        <f>H111+H112</f>
        <v>0</v>
      </c>
      <c r="I110" s="53">
        <f>I111+I112</f>
        <v>0</v>
      </c>
    </row>
    <row r="111" spans="1:9" x14ac:dyDescent="0.2">
      <c r="A111" s="249" t="s">
        <v>405</v>
      </c>
      <c r="B111" s="242"/>
      <c r="C111" s="242"/>
      <c r="D111" s="242"/>
      <c r="E111" s="242"/>
      <c r="F111" s="242"/>
      <c r="G111" s="16">
        <v>100</v>
      </c>
      <c r="H111" s="52">
        <v>0</v>
      </c>
      <c r="I111" s="52">
        <v>0</v>
      </c>
    </row>
    <row r="112" spans="1:9" x14ac:dyDescent="0.2">
      <c r="A112" s="250" t="s">
        <v>406</v>
      </c>
      <c r="B112" s="243"/>
      <c r="C112" s="243"/>
      <c r="D112" s="243"/>
      <c r="E112" s="243"/>
      <c r="F112" s="243"/>
      <c r="G112" s="19">
        <v>101</v>
      </c>
      <c r="H112" s="66">
        <v>0</v>
      </c>
      <c r="I112" s="66">
        <v>0</v>
      </c>
    </row>
  </sheetData>
  <sheetProtection algorithmName="SHA-512" hashValue="36I8rJRckQyQU8KXGZBa3IGGWSj+a8eezuKuMMPIOrIw7y0CgpMknnDxaPaC+jZ46OIpRfVw54cholCuRNYOuA==" saltValue="WsyBaGqp5GSxzN5wi334cg=="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rintOptions horizontalCentered="1"/>
  <pageMargins left="0.39370078740157483" right="0.39370078740157483" top="0.39370078740157483" bottom="0.39370078740157483" header="0.51181102362204722" footer="0.51181102362204722"/>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2" sqref="A2:I2"/>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31" t="s">
        <v>223</v>
      </c>
      <c r="B1" s="254"/>
      <c r="C1" s="254"/>
      <c r="D1" s="254"/>
      <c r="E1" s="254"/>
      <c r="F1" s="254"/>
      <c r="G1" s="254"/>
      <c r="H1" s="254"/>
      <c r="I1" s="254"/>
    </row>
    <row r="2" spans="1:9" x14ac:dyDescent="0.2">
      <c r="A2" s="230" t="s">
        <v>514</v>
      </c>
      <c r="B2" s="195"/>
      <c r="C2" s="195"/>
      <c r="D2" s="195"/>
      <c r="E2" s="195"/>
      <c r="F2" s="195"/>
      <c r="G2" s="195"/>
      <c r="H2" s="195"/>
      <c r="I2" s="195"/>
    </row>
    <row r="3" spans="1:9" x14ac:dyDescent="0.2">
      <c r="A3" s="262" t="s">
        <v>491</v>
      </c>
      <c r="B3" s="263"/>
      <c r="C3" s="263"/>
      <c r="D3" s="263"/>
      <c r="E3" s="263"/>
      <c r="F3" s="263"/>
      <c r="G3" s="263"/>
      <c r="H3" s="263"/>
      <c r="I3" s="263"/>
    </row>
    <row r="4" spans="1:9" x14ac:dyDescent="0.2">
      <c r="A4" s="258" t="s">
        <v>513</v>
      </c>
      <c r="B4" s="199"/>
      <c r="C4" s="199"/>
      <c r="D4" s="199"/>
      <c r="E4" s="199"/>
      <c r="F4" s="199"/>
      <c r="G4" s="199"/>
      <c r="H4" s="199"/>
      <c r="I4" s="200"/>
    </row>
    <row r="5" spans="1:9" ht="23.25" thickBot="1" x14ac:dyDescent="0.25">
      <c r="A5" s="270" t="s">
        <v>224</v>
      </c>
      <c r="B5" s="271"/>
      <c r="C5" s="271"/>
      <c r="D5" s="271"/>
      <c r="E5" s="271"/>
      <c r="F5" s="272"/>
      <c r="G5" s="13" t="s">
        <v>225</v>
      </c>
      <c r="H5" s="46" t="s">
        <v>226</v>
      </c>
      <c r="I5" s="46" t="s">
        <v>227</v>
      </c>
    </row>
    <row r="6" spans="1:9" x14ac:dyDescent="0.2">
      <c r="A6" s="273">
        <v>1</v>
      </c>
      <c r="B6" s="274"/>
      <c r="C6" s="274"/>
      <c r="D6" s="274"/>
      <c r="E6" s="274"/>
      <c r="F6" s="275"/>
      <c r="G6" s="20">
        <v>2</v>
      </c>
      <c r="H6" s="20" t="s">
        <v>228</v>
      </c>
      <c r="I6" s="20" t="s">
        <v>229</v>
      </c>
    </row>
    <row r="7" spans="1:9" x14ac:dyDescent="0.2">
      <c r="A7" s="276" t="s">
        <v>230</v>
      </c>
      <c r="B7" s="277"/>
      <c r="C7" s="277"/>
      <c r="D7" s="277"/>
      <c r="E7" s="277"/>
      <c r="F7" s="277"/>
      <c r="G7" s="277"/>
      <c r="H7" s="277"/>
      <c r="I7" s="278"/>
    </row>
    <row r="8" spans="1:9" ht="12.75" customHeight="1" x14ac:dyDescent="0.2">
      <c r="A8" s="279" t="s">
        <v>231</v>
      </c>
      <c r="B8" s="280"/>
      <c r="C8" s="280"/>
      <c r="D8" s="280"/>
      <c r="E8" s="280"/>
      <c r="F8" s="281"/>
      <c r="G8" s="21">
        <v>1</v>
      </c>
      <c r="H8" s="47">
        <v>29998595</v>
      </c>
      <c r="I8" s="47">
        <v>31768849</v>
      </c>
    </row>
    <row r="9" spans="1:9" ht="12.75" customHeight="1" x14ac:dyDescent="0.2">
      <c r="A9" s="267" t="s">
        <v>232</v>
      </c>
      <c r="B9" s="268"/>
      <c r="C9" s="268"/>
      <c r="D9" s="268"/>
      <c r="E9" s="268"/>
      <c r="F9" s="269"/>
      <c r="G9" s="17">
        <v>2</v>
      </c>
      <c r="H9" s="48">
        <f>H10+H11+H12+H13+H14+H15+H16+H17</f>
        <v>6682882</v>
      </c>
      <c r="I9" s="48">
        <f>I10+I11+I12+I13+I14+I15+I16+I17</f>
        <v>4400925</v>
      </c>
    </row>
    <row r="10" spans="1:9" ht="12.75" customHeight="1" x14ac:dyDescent="0.2">
      <c r="A10" s="259" t="s">
        <v>233</v>
      </c>
      <c r="B10" s="260"/>
      <c r="C10" s="260"/>
      <c r="D10" s="260"/>
      <c r="E10" s="260"/>
      <c r="F10" s="261"/>
      <c r="G10" s="22">
        <v>3</v>
      </c>
      <c r="H10" s="49">
        <v>14136392</v>
      </c>
      <c r="I10" s="49">
        <v>15578265</v>
      </c>
    </row>
    <row r="11" spans="1:9" ht="31.15" customHeight="1" x14ac:dyDescent="0.2">
      <c r="A11" s="259" t="s">
        <v>234</v>
      </c>
      <c r="B11" s="260"/>
      <c r="C11" s="260"/>
      <c r="D11" s="260"/>
      <c r="E11" s="260"/>
      <c r="F11" s="261"/>
      <c r="G11" s="22">
        <v>4</v>
      </c>
      <c r="H11" s="49">
        <v>-60765</v>
      </c>
      <c r="I11" s="49">
        <v>-300287</v>
      </c>
    </row>
    <row r="12" spans="1:9" ht="28.15" customHeight="1" x14ac:dyDescent="0.2">
      <c r="A12" s="259" t="s">
        <v>235</v>
      </c>
      <c r="B12" s="260"/>
      <c r="C12" s="260"/>
      <c r="D12" s="260"/>
      <c r="E12" s="260"/>
      <c r="F12" s="261"/>
      <c r="G12" s="22">
        <v>5</v>
      </c>
      <c r="H12" s="49">
        <v>2574852</v>
      </c>
      <c r="I12" s="49">
        <v>-685274</v>
      </c>
    </row>
    <row r="13" spans="1:9" ht="12.75" customHeight="1" x14ac:dyDescent="0.2">
      <c r="A13" s="259" t="s">
        <v>236</v>
      </c>
      <c r="B13" s="260"/>
      <c r="C13" s="260"/>
      <c r="D13" s="260"/>
      <c r="E13" s="260"/>
      <c r="F13" s="261"/>
      <c r="G13" s="22">
        <v>6</v>
      </c>
      <c r="H13" s="49">
        <v>-11605003</v>
      </c>
      <c r="I13" s="49">
        <v>-11979037</v>
      </c>
    </row>
    <row r="14" spans="1:9" ht="12.75" customHeight="1" x14ac:dyDescent="0.2">
      <c r="A14" s="259" t="s">
        <v>237</v>
      </c>
      <c r="B14" s="260"/>
      <c r="C14" s="260"/>
      <c r="D14" s="260"/>
      <c r="E14" s="260"/>
      <c r="F14" s="261"/>
      <c r="G14" s="22">
        <v>7</v>
      </c>
      <c r="H14" s="49">
        <v>306926</v>
      </c>
      <c r="I14" s="49">
        <v>688363</v>
      </c>
    </row>
    <row r="15" spans="1:9" ht="12.75" customHeight="1" x14ac:dyDescent="0.2">
      <c r="A15" s="259" t="s">
        <v>238</v>
      </c>
      <c r="B15" s="260"/>
      <c r="C15" s="260"/>
      <c r="D15" s="260"/>
      <c r="E15" s="260"/>
      <c r="F15" s="261"/>
      <c r="G15" s="22">
        <v>8</v>
      </c>
      <c r="H15" s="49">
        <v>1350099</v>
      </c>
      <c r="I15" s="49">
        <v>1092893</v>
      </c>
    </row>
    <row r="16" spans="1:9" ht="12.75" customHeight="1" x14ac:dyDescent="0.2">
      <c r="A16" s="259" t="s">
        <v>239</v>
      </c>
      <c r="B16" s="260"/>
      <c r="C16" s="260"/>
      <c r="D16" s="260"/>
      <c r="E16" s="260"/>
      <c r="F16" s="261"/>
      <c r="G16" s="22">
        <v>9</v>
      </c>
      <c r="H16" s="49">
        <v>-19619</v>
      </c>
      <c r="I16" s="49">
        <v>6002</v>
      </c>
    </row>
    <row r="17" spans="1:9" ht="27.6" customHeight="1" x14ac:dyDescent="0.2">
      <c r="A17" s="259" t="s">
        <v>240</v>
      </c>
      <c r="B17" s="260"/>
      <c r="C17" s="260"/>
      <c r="D17" s="260"/>
      <c r="E17" s="260"/>
      <c r="F17" s="261"/>
      <c r="G17" s="22">
        <v>10</v>
      </c>
      <c r="H17" s="49">
        <v>0</v>
      </c>
      <c r="I17" s="49">
        <v>0</v>
      </c>
    </row>
    <row r="18" spans="1:9" ht="29.45" customHeight="1" x14ac:dyDescent="0.2">
      <c r="A18" s="264" t="s">
        <v>241</v>
      </c>
      <c r="B18" s="265"/>
      <c r="C18" s="265"/>
      <c r="D18" s="265"/>
      <c r="E18" s="265"/>
      <c r="F18" s="266"/>
      <c r="G18" s="17">
        <v>11</v>
      </c>
      <c r="H18" s="48">
        <f>H8+H9</f>
        <v>36681477</v>
      </c>
      <c r="I18" s="48">
        <f>I8+I9</f>
        <v>36169774</v>
      </c>
    </row>
    <row r="19" spans="1:9" ht="12.75" customHeight="1" x14ac:dyDescent="0.2">
      <c r="A19" s="267" t="s">
        <v>242</v>
      </c>
      <c r="B19" s="268"/>
      <c r="C19" s="268"/>
      <c r="D19" s="268"/>
      <c r="E19" s="268"/>
      <c r="F19" s="269"/>
      <c r="G19" s="17">
        <v>12</v>
      </c>
      <c r="H19" s="48">
        <f>H20+H21+H22+H23</f>
        <v>-14409053</v>
      </c>
      <c r="I19" s="48">
        <f>I20+I21+I22+I23</f>
        <v>31265823</v>
      </c>
    </row>
    <row r="20" spans="1:9" ht="12.75" customHeight="1" x14ac:dyDescent="0.2">
      <c r="A20" s="259" t="s">
        <v>243</v>
      </c>
      <c r="B20" s="260"/>
      <c r="C20" s="260"/>
      <c r="D20" s="260"/>
      <c r="E20" s="260"/>
      <c r="F20" s="261"/>
      <c r="G20" s="22">
        <v>13</v>
      </c>
      <c r="H20" s="49">
        <v>9166446</v>
      </c>
      <c r="I20" s="49">
        <v>25066306</v>
      </c>
    </row>
    <row r="21" spans="1:9" ht="12.75" customHeight="1" x14ac:dyDescent="0.2">
      <c r="A21" s="259" t="s">
        <v>244</v>
      </c>
      <c r="B21" s="260"/>
      <c r="C21" s="260"/>
      <c r="D21" s="260"/>
      <c r="E21" s="260"/>
      <c r="F21" s="261"/>
      <c r="G21" s="22">
        <v>14</v>
      </c>
      <c r="H21" s="49">
        <v>407573</v>
      </c>
      <c r="I21" s="49">
        <v>-8171558</v>
      </c>
    </row>
    <row r="22" spans="1:9" ht="12.75" customHeight="1" x14ac:dyDescent="0.2">
      <c r="A22" s="259" t="s">
        <v>245</v>
      </c>
      <c r="B22" s="260"/>
      <c r="C22" s="260"/>
      <c r="D22" s="260"/>
      <c r="E22" s="260"/>
      <c r="F22" s="261"/>
      <c r="G22" s="22">
        <v>15</v>
      </c>
      <c r="H22" s="49">
        <v>-23983072</v>
      </c>
      <c r="I22" s="49">
        <v>14371075</v>
      </c>
    </row>
    <row r="23" spans="1:9" ht="12.75" customHeight="1" x14ac:dyDescent="0.2">
      <c r="A23" s="259" t="s">
        <v>246</v>
      </c>
      <c r="B23" s="260"/>
      <c r="C23" s="260"/>
      <c r="D23" s="260"/>
      <c r="E23" s="260"/>
      <c r="F23" s="261"/>
      <c r="G23" s="22">
        <v>16</v>
      </c>
      <c r="H23" s="49">
        <v>0</v>
      </c>
      <c r="I23" s="49">
        <v>0</v>
      </c>
    </row>
    <row r="24" spans="1:9" ht="12.75" customHeight="1" x14ac:dyDescent="0.2">
      <c r="A24" s="264" t="s">
        <v>247</v>
      </c>
      <c r="B24" s="265"/>
      <c r="C24" s="265"/>
      <c r="D24" s="265"/>
      <c r="E24" s="265"/>
      <c r="F24" s="266"/>
      <c r="G24" s="17">
        <v>17</v>
      </c>
      <c r="H24" s="48">
        <f>H18+H19</f>
        <v>22272424</v>
      </c>
      <c r="I24" s="48">
        <f>I18+I19</f>
        <v>67435597</v>
      </c>
    </row>
    <row r="25" spans="1:9" ht="12.75" customHeight="1" x14ac:dyDescent="0.2">
      <c r="A25" s="255" t="s">
        <v>248</v>
      </c>
      <c r="B25" s="256"/>
      <c r="C25" s="256"/>
      <c r="D25" s="256"/>
      <c r="E25" s="256"/>
      <c r="F25" s="257"/>
      <c r="G25" s="22">
        <v>18</v>
      </c>
      <c r="H25" s="49">
        <v>-295470</v>
      </c>
      <c r="I25" s="49">
        <v>-674734</v>
      </c>
    </row>
    <row r="26" spans="1:9" ht="12.75" customHeight="1" x14ac:dyDescent="0.2">
      <c r="A26" s="255" t="s">
        <v>249</v>
      </c>
      <c r="B26" s="256"/>
      <c r="C26" s="256"/>
      <c r="D26" s="256"/>
      <c r="E26" s="256"/>
      <c r="F26" s="257"/>
      <c r="G26" s="22">
        <v>19</v>
      </c>
      <c r="H26" s="49">
        <v>-4544630</v>
      </c>
      <c r="I26" s="49">
        <v>2995932</v>
      </c>
    </row>
    <row r="27" spans="1:9" ht="28.9" customHeight="1" x14ac:dyDescent="0.2">
      <c r="A27" s="282" t="s">
        <v>250</v>
      </c>
      <c r="B27" s="283"/>
      <c r="C27" s="283"/>
      <c r="D27" s="283"/>
      <c r="E27" s="283"/>
      <c r="F27" s="284"/>
      <c r="G27" s="18">
        <v>20</v>
      </c>
      <c r="H27" s="50">
        <f>H24+H25+H26</f>
        <v>17432324</v>
      </c>
      <c r="I27" s="50">
        <f>I24+I25+I26</f>
        <v>69756795</v>
      </c>
    </row>
    <row r="28" spans="1:9" x14ac:dyDescent="0.2">
      <c r="A28" s="276" t="s">
        <v>251</v>
      </c>
      <c r="B28" s="277"/>
      <c r="C28" s="277"/>
      <c r="D28" s="277"/>
      <c r="E28" s="277"/>
      <c r="F28" s="277"/>
      <c r="G28" s="277"/>
      <c r="H28" s="277"/>
      <c r="I28" s="278"/>
    </row>
    <row r="29" spans="1:9" ht="23.45" customHeight="1" x14ac:dyDescent="0.2">
      <c r="A29" s="279" t="s">
        <v>252</v>
      </c>
      <c r="B29" s="280"/>
      <c r="C29" s="280"/>
      <c r="D29" s="280"/>
      <c r="E29" s="280"/>
      <c r="F29" s="281"/>
      <c r="G29" s="21">
        <v>21</v>
      </c>
      <c r="H29" s="51">
        <v>295679</v>
      </c>
      <c r="I29" s="51">
        <v>626819</v>
      </c>
    </row>
    <row r="30" spans="1:9" ht="12.75" customHeight="1" x14ac:dyDescent="0.2">
      <c r="A30" s="255" t="s">
        <v>253</v>
      </c>
      <c r="B30" s="256"/>
      <c r="C30" s="256"/>
      <c r="D30" s="256"/>
      <c r="E30" s="256"/>
      <c r="F30" s="257"/>
      <c r="G30" s="22">
        <v>22</v>
      </c>
      <c r="H30" s="52">
        <v>0</v>
      </c>
      <c r="I30" s="52">
        <v>15173000</v>
      </c>
    </row>
    <row r="31" spans="1:9" ht="12.75" customHeight="1" x14ac:dyDescent="0.2">
      <c r="A31" s="255" t="s">
        <v>254</v>
      </c>
      <c r="B31" s="256"/>
      <c r="C31" s="256"/>
      <c r="D31" s="256"/>
      <c r="E31" s="256"/>
      <c r="F31" s="257"/>
      <c r="G31" s="22">
        <v>23</v>
      </c>
      <c r="H31" s="52">
        <v>75825</v>
      </c>
      <c r="I31" s="52">
        <v>427059</v>
      </c>
    </row>
    <row r="32" spans="1:9" ht="12.75" customHeight="1" x14ac:dyDescent="0.2">
      <c r="A32" s="255" t="s">
        <v>255</v>
      </c>
      <c r="B32" s="256"/>
      <c r="C32" s="256"/>
      <c r="D32" s="256"/>
      <c r="E32" s="256"/>
      <c r="F32" s="257"/>
      <c r="G32" s="22">
        <v>24</v>
      </c>
      <c r="H32" s="52">
        <v>7974338</v>
      </c>
      <c r="I32" s="52">
        <v>3450565</v>
      </c>
    </row>
    <row r="33" spans="1:9" ht="12.75" customHeight="1" x14ac:dyDescent="0.2">
      <c r="A33" s="255" t="s">
        <v>256</v>
      </c>
      <c r="B33" s="256"/>
      <c r="C33" s="256"/>
      <c r="D33" s="256"/>
      <c r="E33" s="256"/>
      <c r="F33" s="257"/>
      <c r="G33" s="22">
        <v>25</v>
      </c>
      <c r="H33" s="52">
        <v>9152611</v>
      </c>
      <c r="I33" s="52">
        <v>6819703</v>
      </c>
    </row>
    <row r="34" spans="1:9" ht="12.75" customHeight="1" x14ac:dyDescent="0.2">
      <c r="A34" s="255" t="s">
        <v>257</v>
      </c>
      <c r="B34" s="256"/>
      <c r="C34" s="256"/>
      <c r="D34" s="256"/>
      <c r="E34" s="256"/>
      <c r="F34" s="257"/>
      <c r="G34" s="22">
        <v>26</v>
      </c>
      <c r="H34" s="52">
        <v>0</v>
      </c>
      <c r="I34" s="52">
        <v>0</v>
      </c>
    </row>
    <row r="35" spans="1:9" ht="27.6" customHeight="1" x14ac:dyDescent="0.2">
      <c r="A35" s="264" t="s">
        <v>258</v>
      </c>
      <c r="B35" s="265"/>
      <c r="C35" s="265"/>
      <c r="D35" s="265"/>
      <c r="E35" s="265"/>
      <c r="F35" s="266"/>
      <c r="G35" s="17">
        <v>27</v>
      </c>
      <c r="H35" s="53">
        <f>H29+H30+H31+H32+H33+H34</f>
        <v>17498453</v>
      </c>
      <c r="I35" s="53">
        <f>I29+I30+I31+I32+I33+I34</f>
        <v>26497146</v>
      </c>
    </row>
    <row r="36" spans="1:9" ht="26.45" customHeight="1" x14ac:dyDescent="0.2">
      <c r="A36" s="255" t="s">
        <v>259</v>
      </c>
      <c r="B36" s="256"/>
      <c r="C36" s="256"/>
      <c r="D36" s="256"/>
      <c r="E36" s="256"/>
      <c r="F36" s="257"/>
      <c r="G36" s="22">
        <v>28</v>
      </c>
      <c r="H36" s="52">
        <v>-40788275</v>
      </c>
      <c r="I36" s="52">
        <v>-56923656</v>
      </c>
    </row>
    <row r="37" spans="1:9" ht="12.75" customHeight="1" x14ac:dyDescent="0.2">
      <c r="A37" s="255" t="s">
        <v>260</v>
      </c>
      <c r="B37" s="256"/>
      <c r="C37" s="256"/>
      <c r="D37" s="256"/>
      <c r="E37" s="256"/>
      <c r="F37" s="257"/>
      <c r="G37" s="22">
        <v>29</v>
      </c>
      <c r="H37" s="52">
        <v>-14985033</v>
      </c>
      <c r="I37" s="52">
        <v>0</v>
      </c>
    </row>
    <row r="38" spans="1:9" ht="12.75" customHeight="1" x14ac:dyDescent="0.2">
      <c r="A38" s="255" t="s">
        <v>261</v>
      </c>
      <c r="B38" s="256"/>
      <c r="C38" s="256"/>
      <c r="D38" s="256"/>
      <c r="E38" s="256"/>
      <c r="F38" s="257"/>
      <c r="G38" s="22">
        <v>30</v>
      </c>
      <c r="H38" s="52">
        <v>-8979162</v>
      </c>
      <c r="I38" s="52">
        <v>-10000000</v>
      </c>
    </row>
    <row r="39" spans="1:9" ht="12.75" customHeight="1" x14ac:dyDescent="0.2">
      <c r="A39" s="255" t="s">
        <v>262</v>
      </c>
      <c r="B39" s="256"/>
      <c r="C39" s="256"/>
      <c r="D39" s="256"/>
      <c r="E39" s="256"/>
      <c r="F39" s="257"/>
      <c r="G39" s="22">
        <v>31</v>
      </c>
      <c r="H39" s="52">
        <v>-283803</v>
      </c>
      <c r="I39" s="52">
        <v>-451474</v>
      </c>
    </row>
    <row r="40" spans="1:9" ht="12.75" customHeight="1" x14ac:dyDescent="0.2">
      <c r="A40" s="255" t="s">
        <v>263</v>
      </c>
      <c r="B40" s="256"/>
      <c r="C40" s="256"/>
      <c r="D40" s="256"/>
      <c r="E40" s="256"/>
      <c r="F40" s="257"/>
      <c r="G40" s="22">
        <v>32</v>
      </c>
      <c r="H40" s="52">
        <v>0</v>
      </c>
      <c r="I40" s="52">
        <v>0</v>
      </c>
    </row>
    <row r="41" spans="1:9" ht="22.9" customHeight="1" x14ac:dyDescent="0.2">
      <c r="A41" s="264" t="s">
        <v>264</v>
      </c>
      <c r="B41" s="265"/>
      <c r="C41" s="265"/>
      <c r="D41" s="265"/>
      <c r="E41" s="265"/>
      <c r="F41" s="266"/>
      <c r="G41" s="17">
        <v>33</v>
      </c>
      <c r="H41" s="53">
        <f>H36+H37+H38+H39+H40</f>
        <v>-65036273</v>
      </c>
      <c r="I41" s="53">
        <f>I36+I37+I38+I39+I40</f>
        <v>-67375130</v>
      </c>
    </row>
    <row r="42" spans="1:9" ht="30.6" customHeight="1" x14ac:dyDescent="0.2">
      <c r="A42" s="282" t="s">
        <v>265</v>
      </c>
      <c r="B42" s="283"/>
      <c r="C42" s="283"/>
      <c r="D42" s="283"/>
      <c r="E42" s="283"/>
      <c r="F42" s="284"/>
      <c r="G42" s="18">
        <v>34</v>
      </c>
      <c r="H42" s="54">
        <f>H35+H41</f>
        <v>-47537820</v>
      </c>
      <c r="I42" s="54">
        <f>I35+I41</f>
        <v>-40877984</v>
      </c>
    </row>
    <row r="43" spans="1:9" x14ac:dyDescent="0.2">
      <c r="A43" s="276" t="s">
        <v>266</v>
      </c>
      <c r="B43" s="277"/>
      <c r="C43" s="277"/>
      <c r="D43" s="277"/>
      <c r="E43" s="277"/>
      <c r="F43" s="277"/>
      <c r="G43" s="277"/>
      <c r="H43" s="277"/>
      <c r="I43" s="278"/>
    </row>
    <row r="44" spans="1:9" ht="12.75" customHeight="1" x14ac:dyDescent="0.2">
      <c r="A44" s="279" t="s">
        <v>267</v>
      </c>
      <c r="B44" s="280"/>
      <c r="C44" s="280"/>
      <c r="D44" s="280"/>
      <c r="E44" s="280"/>
      <c r="F44" s="281"/>
      <c r="G44" s="21">
        <v>35</v>
      </c>
      <c r="H44" s="51">
        <v>0</v>
      </c>
      <c r="I44" s="51">
        <v>0</v>
      </c>
    </row>
    <row r="45" spans="1:9" ht="27.6" customHeight="1" x14ac:dyDescent="0.2">
      <c r="A45" s="255" t="s">
        <v>268</v>
      </c>
      <c r="B45" s="256"/>
      <c r="C45" s="256"/>
      <c r="D45" s="256"/>
      <c r="E45" s="256"/>
      <c r="F45" s="257"/>
      <c r="G45" s="22">
        <v>36</v>
      </c>
      <c r="H45" s="52">
        <v>0</v>
      </c>
      <c r="I45" s="52">
        <v>0</v>
      </c>
    </row>
    <row r="46" spans="1:9" ht="12.75" customHeight="1" x14ac:dyDescent="0.2">
      <c r="A46" s="255" t="s">
        <v>269</v>
      </c>
      <c r="B46" s="256"/>
      <c r="C46" s="256"/>
      <c r="D46" s="256"/>
      <c r="E46" s="256"/>
      <c r="F46" s="257"/>
      <c r="G46" s="22">
        <v>37</v>
      </c>
      <c r="H46" s="52">
        <v>95904337</v>
      </c>
      <c r="I46" s="52">
        <v>94085367</v>
      </c>
    </row>
    <row r="47" spans="1:9" ht="12.75" customHeight="1" x14ac:dyDescent="0.2">
      <c r="A47" s="255" t="s">
        <v>270</v>
      </c>
      <c r="B47" s="256"/>
      <c r="C47" s="256"/>
      <c r="D47" s="256"/>
      <c r="E47" s="256"/>
      <c r="F47" s="257"/>
      <c r="G47" s="22">
        <v>38</v>
      </c>
      <c r="H47" s="52">
        <v>2764207</v>
      </c>
      <c r="I47" s="52">
        <v>2624608</v>
      </c>
    </row>
    <row r="48" spans="1:9" ht="25.9" customHeight="1" x14ac:dyDescent="0.2">
      <c r="A48" s="264" t="s">
        <v>271</v>
      </c>
      <c r="B48" s="265"/>
      <c r="C48" s="265"/>
      <c r="D48" s="265"/>
      <c r="E48" s="265"/>
      <c r="F48" s="266"/>
      <c r="G48" s="17">
        <v>39</v>
      </c>
      <c r="H48" s="53">
        <f>H44+H45+H46+H47</f>
        <v>98668544</v>
      </c>
      <c r="I48" s="53">
        <f>I44+I45+I46+I47</f>
        <v>96709975</v>
      </c>
    </row>
    <row r="49" spans="1:9" ht="24.6" customHeight="1" x14ac:dyDescent="0.2">
      <c r="A49" s="255" t="s">
        <v>272</v>
      </c>
      <c r="B49" s="256"/>
      <c r="C49" s="256"/>
      <c r="D49" s="256"/>
      <c r="E49" s="256"/>
      <c r="F49" s="257"/>
      <c r="G49" s="22">
        <v>40</v>
      </c>
      <c r="H49" s="52">
        <v>-47640587</v>
      </c>
      <c r="I49" s="52">
        <v>-87199208</v>
      </c>
    </row>
    <row r="50" spans="1:9" ht="12.75" customHeight="1" x14ac:dyDescent="0.2">
      <c r="A50" s="255" t="s">
        <v>273</v>
      </c>
      <c r="B50" s="256"/>
      <c r="C50" s="256"/>
      <c r="D50" s="256"/>
      <c r="E50" s="256"/>
      <c r="F50" s="257"/>
      <c r="G50" s="22">
        <v>41</v>
      </c>
      <c r="H50" s="52">
        <v>-12113091</v>
      </c>
      <c r="I50" s="52">
        <v>-18466665</v>
      </c>
    </row>
    <row r="51" spans="1:9" ht="12.75" customHeight="1" x14ac:dyDescent="0.2">
      <c r="A51" s="255" t="s">
        <v>274</v>
      </c>
      <c r="B51" s="256"/>
      <c r="C51" s="256"/>
      <c r="D51" s="256"/>
      <c r="E51" s="256"/>
      <c r="F51" s="257"/>
      <c r="G51" s="22">
        <v>42</v>
      </c>
      <c r="H51" s="52">
        <v>0</v>
      </c>
      <c r="I51" s="52">
        <v>0</v>
      </c>
    </row>
    <row r="52" spans="1:9" ht="26.45" customHeight="1" x14ac:dyDescent="0.2">
      <c r="A52" s="255" t="s">
        <v>275</v>
      </c>
      <c r="B52" s="256"/>
      <c r="C52" s="256"/>
      <c r="D52" s="256"/>
      <c r="E52" s="256"/>
      <c r="F52" s="257"/>
      <c r="G52" s="22">
        <v>43</v>
      </c>
      <c r="H52" s="52">
        <v>-3542462</v>
      </c>
      <c r="I52" s="52">
        <v>-5250394</v>
      </c>
    </row>
    <row r="53" spans="1:9" ht="12.75" customHeight="1" x14ac:dyDescent="0.2">
      <c r="A53" s="255" t="s">
        <v>276</v>
      </c>
      <c r="B53" s="256"/>
      <c r="C53" s="256"/>
      <c r="D53" s="256"/>
      <c r="E53" s="256"/>
      <c r="F53" s="257"/>
      <c r="G53" s="22">
        <v>44</v>
      </c>
      <c r="H53" s="52">
        <v>-1761494</v>
      </c>
      <c r="I53" s="52">
        <v>-1811937</v>
      </c>
    </row>
    <row r="54" spans="1:9" ht="27.6" customHeight="1" x14ac:dyDescent="0.2">
      <c r="A54" s="264" t="s">
        <v>277</v>
      </c>
      <c r="B54" s="265"/>
      <c r="C54" s="265"/>
      <c r="D54" s="265"/>
      <c r="E54" s="265"/>
      <c r="F54" s="266"/>
      <c r="G54" s="17">
        <v>45</v>
      </c>
      <c r="H54" s="53">
        <f>H49+H50+H51+H52+H53</f>
        <v>-65057634</v>
      </c>
      <c r="I54" s="53">
        <f>I49+I50+I51+I52+I53</f>
        <v>-112728204</v>
      </c>
    </row>
    <row r="55" spans="1:9" ht="27.6" customHeight="1" x14ac:dyDescent="0.2">
      <c r="A55" s="285" t="s">
        <v>278</v>
      </c>
      <c r="B55" s="286"/>
      <c r="C55" s="286"/>
      <c r="D55" s="286"/>
      <c r="E55" s="286"/>
      <c r="F55" s="287"/>
      <c r="G55" s="17">
        <v>46</v>
      </c>
      <c r="H55" s="53">
        <f>H48+H54</f>
        <v>33610910</v>
      </c>
      <c r="I55" s="53">
        <f>I48+I54</f>
        <v>-16018229</v>
      </c>
    </row>
    <row r="56" spans="1:9" x14ac:dyDescent="0.2">
      <c r="A56" s="186" t="s">
        <v>279</v>
      </c>
      <c r="B56" s="187"/>
      <c r="C56" s="187"/>
      <c r="D56" s="187"/>
      <c r="E56" s="187"/>
      <c r="F56" s="188"/>
      <c r="G56" s="22">
        <v>47</v>
      </c>
      <c r="H56" s="52">
        <v>0</v>
      </c>
      <c r="I56" s="52">
        <v>0</v>
      </c>
    </row>
    <row r="57" spans="1:9" ht="27" customHeight="1" x14ac:dyDescent="0.2">
      <c r="A57" s="285" t="s">
        <v>280</v>
      </c>
      <c r="B57" s="286"/>
      <c r="C57" s="286"/>
      <c r="D57" s="286"/>
      <c r="E57" s="286"/>
      <c r="F57" s="287"/>
      <c r="G57" s="17">
        <v>48</v>
      </c>
      <c r="H57" s="53">
        <f>H27+H42+H55+H56</f>
        <v>3505414</v>
      </c>
      <c r="I57" s="53">
        <f>I27+I42+I55+I56</f>
        <v>12860582</v>
      </c>
    </row>
    <row r="58" spans="1:9" ht="27" customHeight="1" x14ac:dyDescent="0.2">
      <c r="A58" s="288" t="s">
        <v>281</v>
      </c>
      <c r="B58" s="289"/>
      <c r="C58" s="289"/>
      <c r="D58" s="289"/>
      <c r="E58" s="289"/>
      <c r="F58" s="290"/>
      <c r="G58" s="22">
        <v>49</v>
      </c>
      <c r="H58" s="52">
        <v>331870</v>
      </c>
      <c r="I58" s="52">
        <v>3837284</v>
      </c>
    </row>
    <row r="59" spans="1:9" ht="28.9" customHeight="1" x14ac:dyDescent="0.2">
      <c r="A59" s="282" t="s">
        <v>282</v>
      </c>
      <c r="B59" s="283"/>
      <c r="C59" s="283"/>
      <c r="D59" s="283"/>
      <c r="E59" s="283"/>
      <c r="F59" s="284"/>
      <c r="G59" s="18">
        <v>50</v>
      </c>
      <c r="H59" s="54">
        <f>H57+H58</f>
        <v>3837284</v>
      </c>
      <c r="I59" s="54">
        <f>I57+I58</f>
        <v>16697866</v>
      </c>
    </row>
  </sheetData>
  <sheetProtection algorithmName="SHA-512" hashValue="31eWLOZRb1AqyRMvE8UPs+dN6szGtZ+DUlM0H2qf6xGytMovQNNwdkxAdnPyj6Nrrdhp+BFjnAQZNzLpOlKYwQ==" saltValue="jzpPqKC6O2T8AtIojtAXU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rintOptions horizontalCentered="1"/>
  <pageMargins left="0.39370078740157483" right="0.39370078740157483" top="0.39370078740157483" bottom="0.39370078740157483" header="0.31496062992125984" footer="0.31496062992125984"/>
  <pageSetup paperSize="9" scale="97"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31" t="s">
        <v>283</v>
      </c>
      <c r="B1" s="254"/>
      <c r="C1" s="254"/>
      <c r="D1" s="254"/>
      <c r="E1" s="254"/>
      <c r="F1" s="254"/>
      <c r="G1" s="254"/>
      <c r="H1" s="254"/>
      <c r="I1" s="254"/>
    </row>
    <row r="2" spans="1:9" ht="12.75" customHeight="1" x14ac:dyDescent="0.2">
      <c r="A2" s="230" t="s">
        <v>512</v>
      </c>
      <c r="B2" s="195"/>
      <c r="C2" s="195"/>
      <c r="D2" s="195"/>
      <c r="E2" s="195"/>
      <c r="F2" s="195"/>
      <c r="G2" s="195"/>
      <c r="H2" s="195"/>
      <c r="I2" s="195"/>
    </row>
    <row r="3" spans="1:9" x14ac:dyDescent="0.2">
      <c r="A3" s="262" t="s">
        <v>491</v>
      </c>
      <c r="B3" s="297"/>
      <c r="C3" s="297"/>
      <c r="D3" s="297"/>
      <c r="E3" s="297"/>
      <c r="F3" s="297"/>
      <c r="G3" s="297"/>
      <c r="H3" s="297"/>
      <c r="I3" s="297"/>
    </row>
    <row r="4" spans="1:9" x14ac:dyDescent="0.2">
      <c r="A4" s="258" t="s">
        <v>513</v>
      </c>
      <c r="B4" s="199"/>
      <c r="C4" s="199"/>
      <c r="D4" s="199"/>
      <c r="E4" s="199"/>
      <c r="F4" s="199"/>
      <c r="G4" s="199"/>
      <c r="H4" s="199"/>
      <c r="I4" s="200"/>
    </row>
    <row r="5" spans="1:9" ht="24" thickBot="1" x14ac:dyDescent="0.25">
      <c r="A5" s="270" t="s">
        <v>284</v>
      </c>
      <c r="B5" s="271"/>
      <c r="C5" s="271"/>
      <c r="D5" s="271"/>
      <c r="E5" s="271"/>
      <c r="F5" s="272"/>
      <c r="G5" s="12" t="s">
        <v>285</v>
      </c>
      <c r="H5" s="46" t="s">
        <v>286</v>
      </c>
      <c r="I5" s="46" t="s">
        <v>287</v>
      </c>
    </row>
    <row r="6" spans="1:9" x14ac:dyDescent="0.2">
      <c r="A6" s="273">
        <v>1</v>
      </c>
      <c r="B6" s="274"/>
      <c r="C6" s="274"/>
      <c r="D6" s="274"/>
      <c r="E6" s="274"/>
      <c r="F6" s="275"/>
      <c r="G6" s="14">
        <v>2</v>
      </c>
      <c r="H6" s="20" t="s">
        <v>288</v>
      </c>
      <c r="I6" s="20" t="s">
        <v>289</v>
      </c>
    </row>
    <row r="7" spans="1:9" x14ac:dyDescent="0.2">
      <c r="A7" s="276" t="s">
        <v>290</v>
      </c>
      <c r="B7" s="292"/>
      <c r="C7" s="292"/>
      <c r="D7" s="292"/>
      <c r="E7" s="292"/>
      <c r="F7" s="292"/>
      <c r="G7" s="292"/>
      <c r="H7" s="292"/>
      <c r="I7" s="293"/>
    </row>
    <row r="8" spans="1:9" x14ac:dyDescent="0.2">
      <c r="A8" s="296" t="s">
        <v>291</v>
      </c>
      <c r="B8" s="296"/>
      <c r="C8" s="296"/>
      <c r="D8" s="296"/>
      <c r="E8" s="296"/>
      <c r="F8" s="296"/>
      <c r="G8" s="15">
        <v>1</v>
      </c>
      <c r="H8" s="51">
        <v>0</v>
      </c>
      <c r="I8" s="51">
        <v>0</v>
      </c>
    </row>
    <row r="9" spans="1:9" x14ac:dyDescent="0.2">
      <c r="A9" s="235" t="s">
        <v>292</v>
      </c>
      <c r="B9" s="235"/>
      <c r="C9" s="235"/>
      <c r="D9" s="235"/>
      <c r="E9" s="235"/>
      <c r="F9" s="235"/>
      <c r="G9" s="16">
        <v>2</v>
      </c>
      <c r="H9" s="52">
        <v>0</v>
      </c>
      <c r="I9" s="52">
        <v>0</v>
      </c>
    </row>
    <row r="10" spans="1:9" x14ac:dyDescent="0.2">
      <c r="A10" s="235" t="s">
        <v>293</v>
      </c>
      <c r="B10" s="235"/>
      <c r="C10" s="235"/>
      <c r="D10" s="235"/>
      <c r="E10" s="235"/>
      <c r="F10" s="235"/>
      <c r="G10" s="16">
        <v>3</v>
      </c>
      <c r="H10" s="52">
        <v>0</v>
      </c>
      <c r="I10" s="52">
        <v>0</v>
      </c>
    </row>
    <row r="11" spans="1:9" x14ac:dyDescent="0.2">
      <c r="A11" s="235" t="s">
        <v>294</v>
      </c>
      <c r="B11" s="235"/>
      <c r="C11" s="235"/>
      <c r="D11" s="235"/>
      <c r="E11" s="235"/>
      <c r="F11" s="235"/>
      <c r="G11" s="16">
        <v>4</v>
      </c>
      <c r="H11" s="52">
        <v>0</v>
      </c>
      <c r="I11" s="52">
        <v>0</v>
      </c>
    </row>
    <row r="12" spans="1:9" x14ac:dyDescent="0.2">
      <c r="A12" s="235" t="s">
        <v>407</v>
      </c>
      <c r="B12" s="235"/>
      <c r="C12" s="235"/>
      <c r="D12" s="235"/>
      <c r="E12" s="235"/>
      <c r="F12" s="235"/>
      <c r="G12" s="16">
        <v>5</v>
      </c>
      <c r="H12" s="52">
        <v>0</v>
      </c>
      <c r="I12" s="52">
        <v>0</v>
      </c>
    </row>
    <row r="13" spans="1:9" x14ac:dyDescent="0.2">
      <c r="A13" s="246" t="s">
        <v>408</v>
      </c>
      <c r="B13" s="246"/>
      <c r="C13" s="246"/>
      <c r="D13" s="246"/>
      <c r="E13" s="246"/>
      <c r="F13" s="246"/>
      <c r="G13" s="17">
        <v>6</v>
      </c>
      <c r="H13" s="53">
        <f>SUM(H8:H12)</f>
        <v>0</v>
      </c>
      <c r="I13" s="53">
        <f>SUM(I8:I12)</f>
        <v>0</v>
      </c>
    </row>
    <row r="14" spans="1:9" x14ac:dyDescent="0.2">
      <c r="A14" s="235" t="s">
        <v>409</v>
      </c>
      <c r="B14" s="235"/>
      <c r="C14" s="235"/>
      <c r="D14" s="235"/>
      <c r="E14" s="235"/>
      <c r="F14" s="235"/>
      <c r="G14" s="16">
        <v>7</v>
      </c>
      <c r="H14" s="52">
        <v>0</v>
      </c>
      <c r="I14" s="52">
        <v>0</v>
      </c>
    </row>
    <row r="15" spans="1:9" x14ac:dyDescent="0.2">
      <c r="A15" s="235" t="s">
        <v>410</v>
      </c>
      <c r="B15" s="235"/>
      <c r="C15" s="235"/>
      <c r="D15" s="235"/>
      <c r="E15" s="235"/>
      <c r="F15" s="235"/>
      <c r="G15" s="16">
        <v>8</v>
      </c>
      <c r="H15" s="52">
        <v>0</v>
      </c>
      <c r="I15" s="52">
        <v>0</v>
      </c>
    </row>
    <row r="16" spans="1:9" x14ac:dyDescent="0.2">
      <c r="A16" s="235" t="s">
        <v>412</v>
      </c>
      <c r="B16" s="235"/>
      <c r="C16" s="235"/>
      <c r="D16" s="235"/>
      <c r="E16" s="235"/>
      <c r="F16" s="235"/>
      <c r="G16" s="16">
        <v>9</v>
      </c>
      <c r="H16" s="52">
        <v>0</v>
      </c>
      <c r="I16" s="52">
        <v>0</v>
      </c>
    </row>
    <row r="17" spans="1:9" x14ac:dyDescent="0.2">
      <c r="A17" s="235" t="s">
        <v>413</v>
      </c>
      <c r="B17" s="235"/>
      <c r="C17" s="235"/>
      <c r="D17" s="235"/>
      <c r="E17" s="235"/>
      <c r="F17" s="235"/>
      <c r="G17" s="16">
        <v>10</v>
      </c>
      <c r="H17" s="52">
        <v>0</v>
      </c>
      <c r="I17" s="52">
        <v>0</v>
      </c>
    </row>
    <row r="18" spans="1:9" x14ac:dyDescent="0.2">
      <c r="A18" s="235" t="s">
        <v>414</v>
      </c>
      <c r="B18" s="235"/>
      <c r="C18" s="235"/>
      <c r="D18" s="235"/>
      <c r="E18" s="235"/>
      <c r="F18" s="235"/>
      <c r="G18" s="16">
        <v>11</v>
      </c>
      <c r="H18" s="52">
        <v>0</v>
      </c>
      <c r="I18" s="52">
        <v>0</v>
      </c>
    </row>
    <row r="19" spans="1:9" x14ac:dyDescent="0.2">
      <c r="A19" s="235" t="s">
        <v>415</v>
      </c>
      <c r="B19" s="235"/>
      <c r="C19" s="235"/>
      <c r="D19" s="235"/>
      <c r="E19" s="235"/>
      <c r="F19" s="235"/>
      <c r="G19" s="16">
        <v>12</v>
      </c>
      <c r="H19" s="52">
        <v>0</v>
      </c>
      <c r="I19" s="52">
        <v>0</v>
      </c>
    </row>
    <row r="20" spans="1:9" ht="25.9" customHeight="1" x14ac:dyDescent="0.2">
      <c r="A20" s="294" t="s">
        <v>416</v>
      </c>
      <c r="B20" s="295"/>
      <c r="C20" s="295"/>
      <c r="D20" s="295"/>
      <c r="E20" s="295"/>
      <c r="F20" s="295"/>
      <c r="G20" s="18">
        <v>13</v>
      </c>
      <c r="H20" s="54">
        <f>H14+H15+H16+H17+H18+H19</f>
        <v>0</v>
      </c>
      <c r="I20" s="54">
        <f>I14+I15+I16+I17+I18+I19</f>
        <v>0</v>
      </c>
    </row>
    <row r="21" spans="1:9" ht="25.9" customHeight="1" x14ac:dyDescent="0.2">
      <c r="A21" s="294" t="s">
        <v>417</v>
      </c>
      <c r="B21" s="295"/>
      <c r="C21" s="295"/>
      <c r="D21" s="295"/>
      <c r="E21" s="295"/>
      <c r="F21" s="295"/>
      <c r="G21" s="18">
        <v>14</v>
      </c>
      <c r="H21" s="54">
        <f>H13+H20</f>
        <v>0</v>
      </c>
      <c r="I21" s="54">
        <f>I13+I20</f>
        <v>0</v>
      </c>
    </row>
    <row r="22" spans="1:9" x14ac:dyDescent="0.2">
      <c r="A22" s="276" t="s">
        <v>295</v>
      </c>
      <c r="B22" s="292"/>
      <c r="C22" s="292"/>
      <c r="D22" s="292"/>
      <c r="E22" s="292"/>
      <c r="F22" s="292"/>
      <c r="G22" s="292"/>
      <c r="H22" s="292"/>
      <c r="I22" s="293"/>
    </row>
    <row r="23" spans="1:9" ht="26.45" customHeight="1" x14ac:dyDescent="0.2">
      <c r="A23" s="296" t="s">
        <v>411</v>
      </c>
      <c r="B23" s="296"/>
      <c r="C23" s="296"/>
      <c r="D23" s="296"/>
      <c r="E23" s="296"/>
      <c r="F23" s="296"/>
      <c r="G23" s="15">
        <v>15</v>
      </c>
      <c r="H23" s="51">
        <v>0</v>
      </c>
      <c r="I23" s="51">
        <v>0</v>
      </c>
    </row>
    <row r="24" spans="1:9" x14ac:dyDescent="0.2">
      <c r="A24" s="235" t="s">
        <v>296</v>
      </c>
      <c r="B24" s="235"/>
      <c r="C24" s="235"/>
      <c r="D24" s="235"/>
      <c r="E24" s="235"/>
      <c r="F24" s="235"/>
      <c r="G24" s="15">
        <v>16</v>
      </c>
      <c r="H24" s="52">
        <v>0</v>
      </c>
      <c r="I24" s="52">
        <v>0</v>
      </c>
    </row>
    <row r="25" spans="1:9" x14ac:dyDescent="0.2">
      <c r="A25" s="235" t="s">
        <v>297</v>
      </c>
      <c r="B25" s="235"/>
      <c r="C25" s="235"/>
      <c r="D25" s="235"/>
      <c r="E25" s="235"/>
      <c r="F25" s="235"/>
      <c r="G25" s="15">
        <v>17</v>
      </c>
      <c r="H25" s="52">
        <v>0</v>
      </c>
      <c r="I25" s="52">
        <v>0</v>
      </c>
    </row>
    <row r="26" spans="1:9" x14ac:dyDescent="0.2">
      <c r="A26" s="235" t="s">
        <v>298</v>
      </c>
      <c r="B26" s="235"/>
      <c r="C26" s="235"/>
      <c r="D26" s="235"/>
      <c r="E26" s="235"/>
      <c r="F26" s="235"/>
      <c r="G26" s="15">
        <v>18</v>
      </c>
      <c r="H26" s="52">
        <v>0</v>
      </c>
      <c r="I26" s="52">
        <v>0</v>
      </c>
    </row>
    <row r="27" spans="1:9" x14ac:dyDescent="0.2">
      <c r="A27" s="235" t="s">
        <v>299</v>
      </c>
      <c r="B27" s="235"/>
      <c r="C27" s="235"/>
      <c r="D27" s="235"/>
      <c r="E27" s="235"/>
      <c r="F27" s="235"/>
      <c r="G27" s="15">
        <v>19</v>
      </c>
      <c r="H27" s="52">
        <v>0</v>
      </c>
      <c r="I27" s="52">
        <v>0</v>
      </c>
    </row>
    <row r="28" spans="1:9" x14ac:dyDescent="0.2">
      <c r="A28" s="235" t="s">
        <v>300</v>
      </c>
      <c r="B28" s="235"/>
      <c r="C28" s="235"/>
      <c r="D28" s="235"/>
      <c r="E28" s="235"/>
      <c r="F28" s="235"/>
      <c r="G28" s="15">
        <v>20</v>
      </c>
      <c r="H28" s="52">
        <v>0</v>
      </c>
      <c r="I28" s="52">
        <v>0</v>
      </c>
    </row>
    <row r="29" spans="1:9" ht="25.15" customHeight="1" x14ac:dyDescent="0.2">
      <c r="A29" s="246" t="s">
        <v>418</v>
      </c>
      <c r="B29" s="246"/>
      <c r="C29" s="246"/>
      <c r="D29" s="246"/>
      <c r="E29" s="246"/>
      <c r="F29" s="246"/>
      <c r="G29" s="17">
        <v>21</v>
      </c>
      <c r="H29" s="53">
        <f>SUM(H23:H28)</f>
        <v>0</v>
      </c>
      <c r="I29" s="53">
        <f>SUM(I23:I28)</f>
        <v>0</v>
      </c>
    </row>
    <row r="30" spans="1:9" ht="21" customHeight="1" x14ac:dyDescent="0.2">
      <c r="A30" s="235" t="s">
        <v>301</v>
      </c>
      <c r="B30" s="235"/>
      <c r="C30" s="235"/>
      <c r="D30" s="235"/>
      <c r="E30" s="235"/>
      <c r="F30" s="235"/>
      <c r="G30" s="16">
        <v>22</v>
      </c>
      <c r="H30" s="52">
        <v>0</v>
      </c>
      <c r="I30" s="52">
        <v>0</v>
      </c>
    </row>
    <row r="31" spans="1:9" x14ac:dyDescent="0.2">
      <c r="A31" s="235" t="s">
        <v>302</v>
      </c>
      <c r="B31" s="235"/>
      <c r="C31" s="235"/>
      <c r="D31" s="235"/>
      <c r="E31" s="235"/>
      <c r="F31" s="235"/>
      <c r="G31" s="16">
        <v>23</v>
      </c>
      <c r="H31" s="52">
        <v>0</v>
      </c>
      <c r="I31" s="52">
        <v>0</v>
      </c>
    </row>
    <row r="32" spans="1:9" x14ac:dyDescent="0.2">
      <c r="A32" s="235" t="s">
        <v>303</v>
      </c>
      <c r="B32" s="235"/>
      <c r="C32" s="235"/>
      <c r="D32" s="235"/>
      <c r="E32" s="235"/>
      <c r="F32" s="235"/>
      <c r="G32" s="16">
        <v>24</v>
      </c>
      <c r="H32" s="52">
        <v>0</v>
      </c>
      <c r="I32" s="52">
        <v>0</v>
      </c>
    </row>
    <row r="33" spans="1:9" x14ac:dyDescent="0.2">
      <c r="A33" s="235" t="s">
        <v>304</v>
      </c>
      <c r="B33" s="235"/>
      <c r="C33" s="235"/>
      <c r="D33" s="235"/>
      <c r="E33" s="235"/>
      <c r="F33" s="235"/>
      <c r="G33" s="16">
        <v>25</v>
      </c>
      <c r="H33" s="52">
        <v>0</v>
      </c>
      <c r="I33" s="52">
        <v>0</v>
      </c>
    </row>
    <row r="34" spans="1:9" x14ac:dyDescent="0.2">
      <c r="A34" s="235" t="s">
        <v>305</v>
      </c>
      <c r="B34" s="235"/>
      <c r="C34" s="235"/>
      <c r="D34" s="235"/>
      <c r="E34" s="235"/>
      <c r="F34" s="235"/>
      <c r="G34" s="16">
        <v>26</v>
      </c>
      <c r="H34" s="52">
        <v>0</v>
      </c>
      <c r="I34" s="52">
        <v>0</v>
      </c>
    </row>
    <row r="35" spans="1:9" ht="28.9" customHeight="1" x14ac:dyDescent="0.2">
      <c r="A35" s="246" t="s">
        <v>419</v>
      </c>
      <c r="B35" s="246"/>
      <c r="C35" s="246"/>
      <c r="D35" s="246"/>
      <c r="E35" s="246"/>
      <c r="F35" s="246"/>
      <c r="G35" s="17">
        <v>27</v>
      </c>
      <c r="H35" s="53">
        <f>SUM(H30:H34)</f>
        <v>0</v>
      </c>
      <c r="I35" s="53">
        <f>SUM(I30:I34)</f>
        <v>0</v>
      </c>
    </row>
    <row r="36" spans="1:9" ht="26.45" customHeight="1" x14ac:dyDescent="0.2">
      <c r="A36" s="294" t="s">
        <v>420</v>
      </c>
      <c r="B36" s="295"/>
      <c r="C36" s="295"/>
      <c r="D36" s="295"/>
      <c r="E36" s="295"/>
      <c r="F36" s="295"/>
      <c r="G36" s="18">
        <v>28</v>
      </c>
      <c r="H36" s="54">
        <f>H29+H35</f>
        <v>0</v>
      </c>
      <c r="I36" s="54">
        <f>I29+I35</f>
        <v>0</v>
      </c>
    </row>
    <row r="37" spans="1:9" x14ac:dyDescent="0.2">
      <c r="A37" s="276" t="s">
        <v>306</v>
      </c>
      <c r="B37" s="292"/>
      <c r="C37" s="292"/>
      <c r="D37" s="292"/>
      <c r="E37" s="292"/>
      <c r="F37" s="292"/>
      <c r="G37" s="292">
        <v>0</v>
      </c>
      <c r="H37" s="292"/>
      <c r="I37" s="293"/>
    </row>
    <row r="38" spans="1:9" x14ac:dyDescent="0.2">
      <c r="A38" s="291" t="s">
        <v>307</v>
      </c>
      <c r="B38" s="291"/>
      <c r="C38" s="291"/>
      <c r="D38" s="291"/>
      <c r="E38" s="291"/>
      <c r="F38" s="291"/>
      <c r="G38" s="15">
        <v>29</v>
      </c>
      <c r="H38" s="51">
        <v>0</v>
      </c>
      <c r="I38" s="51">
        <v>0</v>
      </c>
    </row>
    <row r="39" spans="1:9" ht="21.6" customHeight="1" x14ac:dyDescent="0.2">
      <c r="A39" s="179" t="s">
        <v>308</v>
      </c>
      <c r="B39" s="179"/>
      <c r="C39" s="179"/>
      <c r="D39" s="179"/>
      <c r="E39" s="179"/>
      <c r="F39" s="179"/>
      <c r="G39" s="15">
        <v>30</v>
      </c>
      <c r="H39" s="51">
        <v>0</v>
      </c>
      <c r="I39" s="51">
        <v>0</v>
      </c>
    </row>
    <row r="40" spans="1:9" x14ac:dyDescent="0.2">
      <c r="A40" s="179" t="s">
        <v>309</v>
      </c>
      <c r="B40" s="179"/>
      <c r="C40" s="179"/>
      <c r="D40" s="179"/>
      <c r="E40" s="179"/>
      <c r="F40" s="179"/>
      <c r="G40" s="15">
        <v>31</v>
      </c>
      <c r="H40" s="51">
        <v>0</v>
      </c>
      <c r="I40" s="51">
        <v>0</v>
      </c>
    </row>
    <row r="41" spans="1:9" x14ac:dyDescent="0.2">
      <c r="A41" s="179" t="s">
        <v>310</v>
      </c>
      <c r="B41" s="179"/>
      <c r="C41" s="179"/>
      <c r="D41" s="179"/>
      <c r="E41" s="179"/>
      <c r="F41" s="179"/>
      <c r="G41" s="15">
        <v>32</v>
      </c>
      <c r="H41" s="51">
        <v>0</v>
      </c>
      <c r="I41" s="51">
        <v>0</v>
      </c>
    </row>
    <row r="42" spans="1:9" ht="26.45" customHeight="1" x14ac:dyDescent="0.2">
      <c r="A42" s="246" t="s">
        <v>421</v>
      </c>
      <c r="B42" s="246"/>
      <c r="C42" s="246"/>
      <c r="D42" s="246"/>
      <c r="E42" s="246"/>
      <c r="F42" s="246"/>
      <c r="G42" s="17">
        <v>33</v>
      </c>
      <c r="H42" s="53">
        <f>H41+H40+H39+H38</f>
        <v>0</v>
      </c>
      <c r="I42" s="53">
        <f>I41+I40+I39+I38</f>
        <v>0</v>
      </c>
    </row>
    <row r="43" spans="1:9" ht="22.9" customHeight="1" x14ac:dyDescent="0.2">
      <c r="A43" s="179" t="s">
        <v>311</v>
      </c>
      <c r="B43" s="179"/>
      <c r="C43" s="179"/>
      <c r="D43" s="179"/>
      <c r="E43" s="179"/>
      <c r="F43" s="179"/>
      <c r="G43" s="16">
        <v>34</v>
      </c>
      <c r="H43" s="52">
        <v>0</v>
      </c>
      <c r="I43" s="52">
        <v>0</v>
      </c>
    </row>
    <row r="44" spans="1:9" x14ac:dyDescent="0.2">
      <c r="A44" s="179" t="s">
        <v>312</v>
      </c>
      <c r="B44" s="179"/>
      <c r="C44" s="179"/>
      <c r="D44" s="179"/>
      <c r="E44" s="179"/>
      <c r="F44" s="179"/>
      <c r="G44" s="16">
        <v>35</v>
      </c>
      <c r="H44" s="52">
        <v>0</v>
      </c>
      <c r="I44" s="52">
        <v>0</v>
      </c>
    </row>
    <row r="45" spans="1:9" x14ac:dyDescent="0.2">
      <c r="A45" s="179" t="s">
        <v>313</v>
      </c>
      <c r="B45" s="179"/>
      <c r="C45" s="179"/>
      <c r="D45" s="179"/>
      <c r="E45" s="179"/>
      <c r="F45" s="179"/>
      <c r="G45" s="16">
        <v>36</v>
      </c>
      <c r="H45" s="52">
        <v>0</v>
      </c>
      <c r="I45" s="52">
        <v>0</v>
      </c>
    </row>
    <row r="46" spans="1:9" ht="25.15" customHeight="1" x14ac:dyDescent="0.2">
      <c r="A46" s="179" t="s">
        <v>314</v>
      </c>
      <c r="B46" s="179"/>
      <c r="C46" s="179"/>
      <c r="D46" s="179"/>
      <c r="E46" s="179"/>
      <c r="F46" s="179"/>
      <c r="G46" s="16">
        <v>37</v>
      </c>
      <c r="H46" s="52">
        <v>0</v>
      </c>
      <c r="I46" s="52">
        <v>0</v>
      </c>
    </row>
    <row r="47" spans="1:9" x14ac:dyDescent="0.2">
      <c r="A47" s="179" t="s">
        <v>315</v>
      </c>
      <c r="B47" s="179"/>
      <c r="C47" s="179"/>
      <c r="D47" s="179"/>
      <c r="E47" s="179"/>
      <c r="F47" s="179"/>
      <c r="G47" s="16">
        <v>38</v>
      </c>
      <c r="H47" s="52">
        <v>0</v>
      </c>
      <c r="I47" s="52">
        <v>0</v>
      </c>
    </row>
    <row r="48" spans="1:9" ht="25.15" customHeight="1" x14ac:dyDescent="0.2">
      <c r="A48" s="246" t="s">
        <v>422</v>
      </c>
      <c r="B48" s="246"/>
      <c r="C48" s="246"/>
      <c r="D48" s="246"/>
      <c r="E48" s="246"/>
      <c r="F48" s="246"/>
      <c r="G48" s="17">
        <v>39</v>
      </c>
      <c r="H48" s="53">
        <f>H47+H46+H45+H44+H43</f>
        <v>0</v>
      </c>
      <c r="I48" s="53">
        <f>I47+I46+I45+I44+I43</f>
        <v>0</v>
      </c>
    </row>
    <row r="49" spans="1:9" ht="28.15" customHeight="1" x14ac:dyDescent="0.2">
      <c r="A49" s="240" t="s">
        <v>423</v>
      </c>
      <c r="B49" s="241"/>
      <c r="C49" s="241"/>
      <c r="D49" s="241"/>
      <c r="E49" s="241"/>
      <c r="F49" s="241"/>
      <c r="G49" s="17">
        <v>40</v>
      </c>
      <c r="H49" s="53">
        <f>H48+H42</f>
        <v>0</v>
      </c>
      <c r="I49" s="53">
        <f>I48+I42</f>
        <v>0</v>
      </c>
    </row>
    <row r="50" spans="1:9" x14ac:dyDescent="0.2">
      <c r="A50" s="235" t="s">
        <v>316</v>
      </c>
      <c r="B50" s="235"/>
      <c r="C50" s="235"/>
      <c r="D50" s="235"/>
      <c r="E50" s="235"/>
      <c r="F50" s="235"/>
      <c r="G50" s="16">
        <v>41</v>
      </c>
      <c r="H50" s="52">
        <v>0</v>
      </c>
      <c r="I50" s="52">
        <v>0</v>
      </c>
    </row>
    <row r="51" spans="1:9" ht="24.6" customHeight="1" x14ac:dyDescent="0.2">
      <c r="A51" s="240" t="s">
        <v>424</v>
      </c>
      <c r="B51" s="241"/>
      <c r="C51" s="241"/>
      <c r="D51" s="241"/>
      <c r="E51" s="241"/>
      <c r="F51" s="241"/>
      <c r="G51" s="17">
        <v>42</v>
      </c>
      <c r="H51" s="53">
        <f>H21+H36+H49+H50</f>
        <v>0</v>
      </c>
      <c r="I51" s="53">
        <f>I21+I36+I49+I50</f>
        <v>0</v>
      </c>
    </row>
    <row r="52" spans="1:9" ht="23.45" customHeight="1" x14ac:dyDescent="0.2">
      <c r="A52" s="300" t="s">
        <v>425</v>
      </c>
      <c r="B52" s="301"/>
      <c r="C52" s="301"/>
      <c r="D52" s="301"/>
      <c r="E52" s="301"/>
      <c r="F52" s="301"/>
      <c r="G52" s="16">
        <v>43</v>
      </c>
      <c r="H52" s="52">
        <v>0</v>
      </c>
      <c r="I52" s="52">
        <v>0</v>
      </c>
    </row>
    <row r="53" spans="1:9" ht="28.9" customHeight="1" x14ac:dyDescent="0.2">
      <c r="A53" s="298" t="s">
        <v>426</v>
      </c>
      <c r="B53" s="299"/>
      <c r="C53" s="299"/>
      <c r="D53" s="299"/>
      <c r="E53" s="299"/>
      <c r="F53" s="299"/>
      <c r="G53" s="19">
        <v>44</v>
      </c>
      <c r="H53" s="67">
        <f>H52+H51</f>
        <v>0</v>
      </c>
      <c r="I53" s="67">
        <f>I52+I51</f>
        <v>0</v>
      </c>
    </row>
  </sheetData>
  <sheetProtection algorithmName="SHA-512" hashValue="W2Myi2YyEvW9xL0vS0sZ1rRYfN7cRtdw5bCVMjexjhwvyG+TqlKdd8R+F3CvXcJes/jN1D7LyVc6Fmo+kilqCg==" saltValue="kUU+D4auQCka/we+Xnh+nw=="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49:I51 H15:I21" xr:uid="{00000000-0002-0000-0400-000003000000}">
      <formula1>999999999999</formula1>
    </dataValidation>
    <dataValidation type="whole" operator="lessThanOrEqual" allowBlank="1" showInputMessage="1" showErrorMessage="1" errorTitle="Incorrect entry" error="You can enter only negative whole numbers or a zero" sqref="H35:I35 H48:I48" xr:uid="{00000000-0002-0000-0400-000004000000}">
      <formula1>0</formula1>
    </dataValidation>
    <dataValidation type="whole" operator="greaterThanOrEqual" allowBlank="1" showInputMessage="1" showErrorMessage="1" errorTitle="Incorrect entry" error="You can enter only positive whole numbers" sqref="H8:I11 H52:I53 H23:I29 H38:I42" xr:uid="{00000000-0002-0000-0400-000005000000}">
      <formula1>0</formula1>
    </dataValidation>
    <dataValidation operator="lessThanOrEqual" allowBlank="1" showInputMessage="1" showErrorMessage="1" errorTitle="Incorrect entry" error="You can enter only negative whole numbers or a zero" sqref="H12:I12 H14:I14 H30:I32 H34:I34 H43:I47" xr:uid="{00000000-0002-0000-0400-000006000000}"/>
  </dataValidations>
  <pageMargins left="0.39370078740157483" right="0.39370078740157483" top="0.39370078740157483" bottom="0.39370078740157483" header="0.51181102362204722" footer="0.51181102362204722"/>
  <pageSetup paperSize="9" scale="90"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zoomScaleNormal="100" zoomScaleSheetLayoutView="100" workbookViewId="0">
      <selection sqref="A1:J1"/>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5.42578125" style="69"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02" t="s">
        <v>317</v>
      </c>
      <c r="B1" s="303"/>
      <c r="C1" s="303"/>
      <c r="D1" s="303"/>
      <c r="E1" s="303"/>
      <c r="F1" s="303"/>
      <c r="G1" s="303"/>
      <c r="H1" s="303"/>
      <c r="I1" s="303"/>
      <c r="J1" s="303"/>
      <c r="K1" s="68"/>
    </row>
    <row r="2" spans="1:25" ht="15.75" x14ac:dyDescent="0.2">
      <c r="A2" s="3"/>
      <c r="B2" s="4"/>
      <c r="C2" s="304" t="s">
        <v>318</v>
      </c>
      <c r="D2" s="304"/>
      <c r="E2" s="5">
        <v>44927</v>
      </c>
      <c r="F2" s="6" t="s">
        <v>319</v>
      </c>
      <c r="G2" s="5">
        <v>45291</v>
      </c>
      <c r="H2" s="70"/>
      <c r="I2" s="70"/>
      <c r="J2" s="70"/>
      <c r="K2" s="71"/>
      <c r="X2" s="72" t="s">
        <v>491</v>
      </c>
    </row>
    <row r="3" spans="1:25" ht="13.5" customHeight="1" thickBot="1" x14ac:dyDescent="0.25">
      <c r="A3" s="307" t="s">
        <v>320</v>
      </c>
      <c r="B3" s="308"/>
      <c r="C3" s="308"/>
      <c r="D3" s="308"/>
      <c r="E3" s="308"/>
      <c r="F3" s="308"/>
      <c r="G3" s="311" t="s">
        <v>321</v>
      </c>
      <c r="H3" s="313" t="s">
        <v>322</v>
      </c>
      <c r="I3" s="313"/>
      <c r="J3" s="313"/>
      <c r="K3" s="313"/>
      <c r="L3" s="313"/>
      <c r="M3" s="313"/>
      <c r="N3" s="313"/>
      <c r="O3" s="313"/>
      <c r="P3" s="313"/>
      <c r="Q3" s="313"/>
      <c r="R3" s="313"/>
      <c r="S3" s="313"/>
      <c r="T3" s="313"/>
      <c r="U3" s="313"/>
      <c r="V3" s="313"/>
      <c r="W3" s="313"/>
      <c r="X3" s="313" t="s">
        <v>323</v>
      </c>
      <c r="Y3" s="315" t="s">
        <v>324</v>
      </c>
    </row>
    <row r="4" spans="1:25" ht="68.25" thickBot="1" x14ac:dyDescent="0.25">
      <c r="A4" s="309"/>
      <c r="B4" s="310"/>
      <c r="C4" s="310"/>
      <c r="D4" s="310"/>
      <c r="E4" s="310"/>
      <c r="F4" s="310"/>
      <c r="G4" s="312"/>
      <c r="H4" s="73" t="s">
        <v>325</v>
      </c>
      <c r="I4" s="73" t="s">
        <v>326</v>
      </c>
      <c r="J4" s="73" t="s">
        <v>327</v>
      </c>
      <c r="K4" s="73" t="s">
        <v>328</v>
      </c>
      <c r="L4" s="73" t="s">
        <v>329</v>
      </c>
      <c r="M4" s="73" t="s">
        <v>330</v>
      </c>
      <c r="N4" s="73" t="s">
        <v>331</v>
      </c>
      <c r="O4" s="73" t="s">
        <v>332</v>
      </c>
      <c r="P4" s="111" t="s">
        <v>427</v>
      </c>
      <c r="Q4" s="73" t="s">
        <v>333</v>
      </c>
      <c r="R4" s="73" t="s">
        <v>334</v>
      </c>
      <c r="S4" s="111" t="s">
        <v>429</v>
      </c>
      <c r="T4" s="111" t="s">
        <v>431</v>
      </c>
      <c r="U4" s="73" t="s">
        <v>335</v>
      </c>
      <c r="V4" s="73" t="s">
        <v>336</v>
      </c>
      <c r="W4" s="73" t="s">
        <v>337</v>
      </c>
      <c r="X4" s="314"/>
      <c r="Y4" s="316"/>
    </row>
    <row r="5" spans="1:25" ht="22.5" x14ac:dyDescent="0.2">
      <c r="A5" s="317">
        <v>1</v>
      </c>
      <c r="B5" s="318"/>
      <c r="C5" s="318"/>
      <c r="D5" s="318"/>
      <c r="E5" s="318"/>
      <c r="F5" s="318"/>
      <c r="G5" s="7">
        <v>2</v>
      </c>
      <c r="H5" s="74" t="s">
        <v>338</v>
      </c>
      <c r="I5" s="75" t="s">
        <v>339</v>
      </c>
      <c r="J5" s="74" t="s">
        <v>340</v>
      </c>
      <c r="K5" s="75" t="s">
        <v>341</v>
      </c>
      <c r="L5" s="74" t="s">
        <v>342</v>
      </c>
      <c r="M5" s="75" t="s">
        <v>343</v>
      </c>
      <c r="N5" s="74" t="s">
        <v>344</v>
      </c>
      <c r="O5" s="75" t="s">
        <v>345</v>
      </c>
      <c r="P5" s="74" t="s">
        <v>346</v>
      </c>
      <c r="Q5" s="75" t="s">
        <v>347</v>
      </c>
      <c r="R5" s="74" t="s">
        <v>348</v>
      </c>
      <c r="S5" s="74" t="s">
        <v>428</v>
      </c>
      <c r="T5" s="74" t="s">
        <v>430</v>
      </c>
      <c r="U5" s="74" t="s">
        <v>432</v>
      </c>
      <c r="V5" s="74" t="s">
        <v>433</v>
      </c>
      <c r="W5" s="74" t="s">
        <v>435</v>
      </c>
      <c r="X5" s="74">
        <v>19</v>
      </c>
      <c r="Y5" s="76" t="s">
        <v>434</v>
      </c>
    </row>
    <row r="6" spans="1:25" x14ac:dyDescent="0.2">
      <c r="A6" s="319" t="s">
        <v>349</v>
      </c>
      <c r="B6" s="319"/>
      <c r="C6" s="319"/>
      <c r="D6" s="319"/>
      <c r="E6" s="319"/>
      <c r="F6" s="319"/>
      <c r="G6" s="319"/>
      <c r="H6" s="319"/>
      <c r="I6" s="319"/>
      <c r="J6" s="319"/>
      <c r="K6" s="319"/>
      <c r="L6" s="319"/>
      <c r="M6" s="319"/>
      <c r="N6" s="320"/>
      <c r="O6" s="320"/>
      <c r="P6" s="320"/>
      <c r="Q6" s="320"/>
      <c r="R6" s="320"/>
      <c r="S6" s="320"/>
      <c r="T6" s="320"/>
      <c r="U6" s="320"/>
      <c r="V6" s="320"/>
      <c r="W6" s="320"/>
      <c r="X6" s="320"/>
      <c r="Y6" s="321"/>
    </row>
    <row r="7" spans="1:25" x14ac:dyDescent="0.2">
      <c r="A7" s="322" t="s">
        <v>350</v>
      </c>
      <c r="B7" s="322"/>
      <c r="C7" s="322"/>
      <c r="D7" s="322"/>
      <c r="E7" s="322"/>
      <c r="F7" s="322"/>
      <c r="G7" s="8">
        <v>1</v>
      </c>
      <c r="H7" s="77">
        <v>207897095</v>
      </c>
      <c r="I7" s="77">
        <v>24690496</v>
      </c>
      <c r="J7" s="77">
        <v>7108048</v>
      </c>
      <c r="K7" s="77">
        <v>19590484</v>
      </c>
      <c r="L7" s="77">
        <v>5227566</v>
      </c>
      <c r="M7" s="77">
        <v>0</v>
      </c>
      <c r="N7" s="77">
        <v>58197461</v>
      </c>
      <c r="O7" s="77">
        <v>0</v>
      </c>
      <c r="P7" s="77">
        <v>0</v>
      </c>
      <c r="Q7" s="77">
        <v>0</v>
      </c>
      <c r="R7" s="77">
        <v>0</v>
      </c>
      <c r="S7" s="77">
        <v>0</v>
      </c>
      <c r="T7" s="77">
        <v>0</v>
      </c>
      <c r="U7" s="77">
        <v>33611836</v>
      </c>
      <c r="V7" s="77">
        <v>0</v>
      </c>
      <c r="W7" s="112">
        <f>H7+I7+J7+K7-L7+M7+N7+O7+P7+Q7+R7+U7+V7+S7+T7</f>
        <v>345867854</v>
      </c>
      <c r="X7" s="77">
        <v>0</v>
      </c>
      <c r="Y7" s="112">
        <f>W7+X7</f>
        <v>345867854</v>
      </c>
    </row>
    <row r="8" spans="1:25" x14ac:dyDescent="0.2">
      <c r="A8" s="305" t="s">
        <v>351</v>
      </c>
      <c r="B8" s="305"/>
      <c r="C8" s="305"/>
      <c r="D8" s="305"/>
      <c r="E8" s="305"/>
      <c r="F8" s="305"/>
      <c r="G8" s="8">
        <v>2</v>
      </c>
      <c r="H8" s="77">
        <v>0</v>
      </c>
      <c r="I8" s="77">
        <v>0</v>
      </c>
      <c r="J8" s="77">
        <v>0</v>
      </c>
      <c r="K8" s="77">
        <v>0</v>
      </c>
      <c r="L8" s="77">
        <v>0</v>
      </c>
      <c r="M8" s="77">
        <v>0</v>
      </c>
      <c r="N8" s="77">
        <v>0</v>
      </c>
      <c r="O8" s="77">
        <v>0</v>
      </c>
      <c r="P8" s="77">
        <v>0</v>
      </c>
      <c r="Q8" s="77">
        <v>0</v>
      </c>
      <c r="R8" s="77">
        <v>0</v>
      </c>
      <c r="S8" s="77">
        <v>0</v>
      </c>
      <c r="T8" s="77">
        <v>0</v>
      </c>
      <c r="U8" s="77">
        <v>0</v>
      </c>
      <c r="V8" s="77">
        <v>0</v>
      </c>
      <c r="W8" s="112">
        <f t="shared" ref="W8:W9" si="0">H8+I8+J8+K8-L8+M8+N8+O8+P8+Q8+R8+U8+V8+S8+T8</f>
        <v>0</v>
      </c>
      <c r="X8" s="77">
        <v>0</v>
      </c>
      <c r="Y8" s="112">
        <f t="shared" ref="Y8:Y9" si="1">W8+X8</f>
        <v>0</v>
      </c>
    </row>
    <row r="9" spans="1:25" x14ac:dyDescent="0.2">
      <c r="A9" s="305" t="s">
        <v>352</v>
      </c>
      <c r="B9" s="305"/>
      <c r="C9" s="305"/>
      <c r="D9" s="305"/>
      <c r="E9" s="305"/>
      <c r="F9" s="305"/>
      <c r="G9" s="8">
        <v>3</v>
      </c>
      <c r="H9" s="77">
        <v>0</v>
      </c>
      <c r="I9" s="77">
        <v>0</v>
      </c>
      <c r="J9" s="77">
        <v>0</v>
      </c>
      <c r="K9" s="77">
        <v>0</v>
      </c>
      <c r="L9" s="77">
        <v>0</v>
      </c>
      <c r="M9" s="77">
        <v>0</v>
      </c>
      <c r="N9" s="77">
        <v>0</v>
      </c>
      <c r="O9" s="77">
        <v>0</v>
      </c>
      <c r="P9" s="77">
        <v>0</v>
      </c>
      <c r="Q9" s="77">
        <v>0</v>
      </c>
      <c r="R9" s="77">
        <v>0</v>
      </c>
      <c r="S9" s="77">
        <v>0</v>
      </c>
      <c r="T9" s="77">
        <v>0</v>
      </c>
      <c r="U9" s="77">
        <v>0</v>
      </c>
      <c r="V9" s="77">
        <v>0</v>
      </c>
      <c r="W9" s="112">
        <f t="shared" si="0"/>
        <v>0</v>
      </c>
      <c r="X9" s="77">
        <v>0</v>
      </c>
      <c r="Y9" s="112">
        <f t="shared" si="1"/>
        <v>0</v>
      </c>
    </row>
    <row r="10" spans="1:25" ht="22.5" customHeight="1" x14ac:dyDescent="0.2">
      <c r="A10" s="306" t="s">
        <v>353</v>
      </c>
      <c r="B10" s="306"/>
      <c r="C10" s="306"/>
      <c r="D10" s="306"/>
      <c r="E10" s="306"/>
      <c r="F10" s="306"/>
      <c r="G10" s="9">
        <v>4</v>
      </c>
      <c r="H10" s="113">
        <f>H7+H8+H9</f>
        <v>207897095</v>
      </c>
      <c r="I10" s="113">
        <f t="shared" ref="I10:Y10" si="2">I7+I8+I9</f>
        <v>24690496</v>
      </c>
      <c r="J10" s="113">
        <f t="shared" si="2"/>
        <v>7108048</v>
      </c>
      <c r="K10" s="113">
        <f t="shared" si="2"/>
        <v>19590484</v>
      </c>
      <c r="L10" s="113">
        <f t="shared" si="2"/>
        <v>5227566</v>
      </c>
      <c r="M10" s="113">
        <f t="shared" si="2"/>
        <v>0</v>
      </c>
      <c r="N10" s="113">
        <f t="shared" si="2"/>
        <v>58197461</v>
      </c>
      <c r="O10" s="113">
        <f t="shared" si="2"/>
        <v>0</v>
      </c>
      <c r="P10" s="113">
        <f t="shared" si="2"/>
        <v>0</v>
      </c>
      <c r="Q10" s="113">
        <f t="shared" si="2"/>
        <v>0</v>
      </c>
      <c r="R10" s="113">
        <f t="shared" si="2"/>
        <v>0</v>
      </c>
      <c r="S10" s="113">
        <f t="shared" si="2"/>
        <v>0</v>
      </c>
      <c r="T10" s="113">
        <f t="shared" si="2"/>
        <v>0</v>
      </c>
      <c r="U10" s="113">
        <f t="shared" si="2"/>
        <v>33611836</v>
      </c>
      <c r="V10" s="113">
        <f t="shared" si="2"/>
        <v>0</v>
      </c>
      <c r="W10" s="113">
        <f t="shared" si="2"/>
        <v>345867854</v>
      </c>
      <c r="X10" s="113">
        <f t="shared" si="2"/>
        <v>0</v>
      </c>
      <c r="Y10" s="113">
        <f t="shared" si="2"/>
        <v>345867854</v>
      </c>
    </row>
    <row r="11" spans="1:25" x14ac:dyDescent="0.2">
      <c r="A11" s="305" t="s">
        <v>354</v>
      </c>
      <c r="B11" s="305"/>
      <c r="C11" s="305"/>
      <c r="D11" s="305"/>
      <c r="E11" s="305"/>
      <c r="F11" s="305"/>
      <c r="G11" s="8">
        <v>5</v>
      </c>
      <c r="H11" s="114">
        <v>0</v>
      </c>
      <c r="I11" s="114">
        <v>0</v>
      </c>
      <c r="J11" s="114">
        <v>0</v>
      </c>
      <c r="K11" s="114">
        <v>0</v>
      </c>
      <c r="L11" s="114">
        <v>0</v>
      </c>
      <c r="M11" s="114">
        <v>0</v>
      </c>
      <c r="N11" s="114">
        <v>0</v>
      </c>
      <c r="O11" s="114">
        <v>0</v>
      </c>
      <c r="P11" s="114">
        <v>0</v>
      </c>
      <c r="Q11" s="114">
        <v>0</v>
      </c>
      <c r="R11" s="114">
        <v>0</v>
      </c>
      <c r="S11" s="114"/>
      <c r="T11" s="114"/>
      <c r="U11" s="114">
        <v>0</v>
      </c>
      <c r="V11" s="77">
        <v>26289574</v>
      </c>
      <c r="W11" s="112">
        <f t="shared" ref="W11:W29" si="3">H11+I11+J11+K11-L11+M11+N11+O11+P11+Q11+R11+U11+V11+S11+T11</f>
        <v>26289574</v>
      </c>
      <c r="X11" s="77">
        <v>0</v>
      </c>
      <c r="Y11" s="112">
        <f t="shared" ref="Y11:Y29" si="4">W11+X11</f>
        <v>26289574</v>
      </c>
    </row>
    <row r="12" spans="1:25" x14ac:dyDescent="0.2">
      <c r="A12" s="305" t="s">
        <v>355</v>
      </c>
      <c r="B12" s="305"/>
      <c r="C12" s="305"/>
      <c r="D12" s="305"/>
      <c r="E12" s="305"/>
      <c r="F12" s="305"/>
      <c r="G12" s="8">
        <v>6</v>
      </c>
      <c r="H12" s="114">
        <v>0</v>
      </c>
      <c r="I12" s="114">
        <v>0</v>
      </c>
      <c r="J12" s="114">
        <v>0</v>
      </c>
      <c r="K12" s="114">
        <v>0</v>
      </c>
      <c r="L12" s="114">
        <v>0</v>
      </c>
      <c r="M12" s="114">
        <v>0</v>
      </c>
      <c r="N12" s="77">
        <v>0</v>
      </c>
      <c r="O12" s="114">
        <v>0</v>
      </c>
      <c r="P12" s="114">
        <v>0</v>
      </c>
      <c r="Q12" s="114">
        <v>0</v>
      </c>
      <c r="R12" s="114">
        <v>0</v>
      </c>
      <c r="S12" s="114"/>
      <c r="T12" s="114"/>
      <c r="U12" s="114">
        <v>0</v>
      </c>
      <c r="V12" s="114">
        <v>0</v>
      </c>
      <c r="W12" s="112">
        <f t="shared" si="3"/>
        <v>0</v>
      </c>
      <c r="X12" s="77">
        <v>0</v>
      </c>
      <c r="Y12" s="112">
        <f t="shared" si="4"/>
        <v>0</v>
      </c>
    </row>
    <row r="13" spans="1:25" ht="26.25" customHeight="1" x14ac:dyDescent="0.2">
      <c r="A13" s="305" t="s">
        <v>356</v>
      </c>
      <c r="B13" s="305"/>
      <c r="C13" s="305"/>
      <c r="D13" s="305"/>
      <c r="E13" s="305"/>
      <c r="F13" s="305"/>
      <c r="G13" s="8">
        <v>7</v>
      </c>
      <c r="H13" s="114">
        <v>0</v>
      </c>
      <c r="I13" s="114">
        <v>0</v>
      </c>
      <c r="J13" s="114">
        <v>0</v>
      </c>
      <c r="K13" s="114">
        <v>0</v>
      </c>
      <c r="L13" s="114">
        <v>0</v>
      </c>
      <c r="M13" s="114">
        <v>0</v>
      </c>
      <c r="N13" s="114">
        <v>0</v>
      </c>
      <c r="O13" s="77">
        <v>0</v>
      </c>
      <c r="P13" s="114">
        <v>0</v>
      </c>
      <c r="Q13" s="114">
        <v>0</v>
      </c>
      <c r="R13" s="114">
        <v>0</v>
      </c>
      <c r="S13" s="114"/>
      <c r="T13" s="114"/>
      <c r="U13" s="77">
        <v>0</v>
      </c>
      <c r="V13" s="77">
        <v>0</v>
      </c>
      <c r="W13" s="112">
        <f t="shared" si="3"/>
        <v>0</v>
      </c>
      <c r="X13" s="77">
        <v>0</v>
      </c>
      <c r="Y13" s="112">
        <f t="shared" si="4"/>
        <v>0</v>
      </c>
    </row>
    <row r="14" spans="1:25" ht="29.25" customHeight="1" x14ac:dyDescent="0.2">
      <c r="A14" s="305" t="s">
        <v>436</v>
      </c>
      <c r="B14" s="305"/>
      <c r="C14" s="305"/>
      <c r="D14" s="305"/>
      <c r="E14" s="305"/>
      <c r="F14" s="305"/>
      <c r="G14" s="8">
        <v>8</v>
      </c>
      <c r="H14" s="114">
        <v>0</v>
      </c>
      <c r="I14" s="114">
        <v>0</v>
      </c>
      <c r="J14" s="114">
        <v>0</v>
      </c>
      <c r="K14" s="114">
        <v>0</v>
      </c>
      <c r="L14" s="114">
        <v>0</v>
      </c>
      <c r="M14" s="114">
        <v>0</v>
      </c>
      <c r="N14" s="114">
        <v>0</v>
      </c>
      <c r="O14" s="114">
        <v>0</v>
      </c>
      <c r="P14" s="77">
        <v>0</v>
      </c>
      <c r="Q14" s="114">
        <v>0</v>
      </c>
      <c r="R14" s="114">
        <v>0</v>
      </c>
      <c r="S14" s="114"/>
      <c r="T14" s="114"/>
      <c r="U14" s="77">
        <v>0</v>
      </c>
      <c r="V14" s="77">
        <v>0</v>
      </c>
      <c r="W14" s="112">
        <f t="shared" si="3"/>
        <v>0</v>
      </c>
      <c r="X14" s="77">
        <v>0</v>
      </c>
      <c r="Y14" s="112">
        <f t="shared" si="4"/>
        <v>0</v>
      </c>
    </row>
    <row r="15" spans="1:25" x14ac:dyDescent="0.2">
      <c r="A15" s="305" t="s">
        <v>357</v>
      </c>
      <c r="B15" s="305"/>
      <c r="C15" s="305"/>
      <c r="D15" s="305"/>
      <c r="E15" s="305"/>
      <c r="F15" s="305"/>
      <c r="G15" s="8">
        <v>9</v>
      </c>
      <c r="H15" s="114">
        <v>0</v>
      </c>
      <c r="I15" s="114">
        <v>0</v>
      </c>
      <c r="J15" s="114">
        <v>0</v>
      </c>
      <c r="K15" s="114">
        <v>0</v>
      </c>
      <c r="L15" s="114">
        <v>0</v>
      </c>
      <c r="M15" s="114">
        <v>0</v>
      </c>
      <c r="N15" s="114">
        <v>0</v>
      </c>
      <c r="O15" s="114">
        <v>0</v>
      </c>
      <c r="P15" s="114">
        <v>0</v>
      </c>
      <c r="Q15" s="77">
        <v>0</v>
      </c>
      <c r="R15" s="114">
        <v>0</v>
      </c>
      <c r="S15" s="114"/>
      <c r="T15" s="114"/>
      <c r="U15" s="77">
        <v>0</v>
      </c>
      <c r="V15" s="77">
        <v>0</v>
      </c>
      <c r="W15" s="112">
        <f t="shared" si="3"/>
        <v>0</v>
      </c>
      <c r="X15" s="77">
        <v>0</v>
      </c>
      <c r="Y15" s="112">
        <f t="shared" si="4"/>
        <v>0</v>
      </c>
    </row>
    <row r="16" spans="1:25" ht="28.5" customHeight="1" x14ac:dyDescent="0.2">
      <c r="A16" s="305" t="s">
        <v>358</v>
      </c>
      <c r="B16" s="305"/>
      <c r="C16" s="305"/>
      <c r="D16" s="305"/>
      <c r="E16" s="305"/>
      <c r="F16" s="305"/>
      <c r="G16" s="8">
        <v>10</v>
      </c>
      <c r="H16" s="114">
        <v>0</v>
      </c>
      <c r="I16" s="114">
        <v>0</v>
      </c>
      <c r="J16" s="114">
        <v>0</v>
      </c>
      <c r="K16" s="114">
        <v>0</v>
      </c>
      <c r="L16" s="114">
        <v>0</v>
      </c>
      <c r="M16" s="114">
        <v>0</v>
      </c>
      <c r="N16" s="114">
        <v>0</v>
      </c>
      <c r="O16" s="114">
        <v>0</v>
      </c>
      <c r="P16" s="114">
        <v>0</v>
      </c>
      <c r="Q16" s="114">
        <v>0</v>
      </c>
      <c r="R16" s="77">
        <v>0</v>
      </c>
      <c r="S16" s="77">
        <v>0</v>
      </c>
      <c r="T16" s="77">
        <v>0</v>
      </c>
      <c r="U16" s="77">
        <v>0</v>
      </c>
      <c r="V16" s="77">
        <v>0</v>
      </c>
      <c r="W16" s="112">
        <f t="shared" si="3"/>
        <v>0</v>
      </c>
      <c r="X16" s="77">
        <v>0</v>
      </c>
      <c r="Y16" s="112">
        <f t="shared" si="4"/>
        <v>0</v>
      </c>
    </row>
    <row r="17" spans="1:25" ht="23.25" customHeight="1" x14ac:dyDescent="0.2">
      <c r="A17" s="305" t="s">
        <v>359</v>
      </c>
      <c r="B17" s="305"/>
      <c r="C17" s="305"/>
      <c r="D17" s="305"/>
      <c r="E17" s="305"/>
      <c r="F17" s="305"/>
      <c r="G17" s="8">
        <v>11</v>
      </c>
      <c r="H17" s="114">
        <v>0</v>
      </c>
      <c r="I17" s="114">
        <v>0</v>
      </c>
      <c r="J17" s="114">
        <v>0</v>
      </c>
      <c r="K17" s="114">
        <v>0</v>
      </c>
      <c r="L17" s="114">
        <v>0</v>
      </c>
      <c r="M17" s="114">
        <v>0</v>
      </c>
      <c r="N17" s="77">
        <v>0</v>
      </c>
      <c r="O17" s="77">
        <v>0</v>
      </c>
      <c r="P17" s="77">
        <v>0</v>
      </c>
      <c r="Q17" s="77">
        <v>0</v>
      </c>
      <c r="R17" s="77">
        <v>0</v>
      </c>
      <c r="S17" s="77">
        <v>0</v>
      </c>
      <c r="T17" s="77">
        <v>0</v>
      </c>
      <c r="U17" s="77">
        <v>0</v>
      </c>
      <c r="V17" s="77">
        <v>0</v>
      </c>
      <c r="W17" s="112">
        <f t="shared" si="3"/>
        <v>0</v>
      </c>
      <c r="X17" s="77">
        <v>0</v>
      </c>
      <c r="Y17" s="112">
        <f t="shared" si="4"/>
        <v>0</v>
      </c>
    </row>
    <row r="18" spans="1:25" x14ac:dyDescent="0.2">
      <c r="A18" s="305" t="s">
        <v>360</v>
      </c>
      <c r="B18" s="305"/>
      <c r="C18" s="305"/>
      <c r="D18" s="305"/>
      <c r="E18" s="305"/>
      <c r="F18" s="305"/>
      <c r="G18" s="8">
        <v>12</v>
      </c>
      <c r="H18" s="114">
        <v>0</v>
      </c>
      <c r="I18" s="114">
        <v>0</v>
      </c>
      <c r="J18" s="114">
        <v>0</v>
      </c>
      <c r="K18" s="114">
        <v>0</v>
      </c>
      <c r="L18" s="114">
        <v>0</v>
      </c>
      <c r="M18" s="114">
        <v>0</v>
      </c>
      <c r="N18" s="77">
        <v>292259</v>
      </c>
      <c r="O18" s="77">
        <v>0</v>
      </c>
      <c r="P18" s="77">
        <v>0</v>
      </c>
      <c r="Q18" s="77">
        <v>0</v>
      </c>
      <c r="R18" s="77">
        <v>0</v>
      </c>
      <c r="S18" s="77">
        <v>0</v>
      </c>
      <c r="T18" s="77">
        <v>0</v>
      </c>
      <c r="U18" s="77">
        <v>0</v>
      </c>
      <c r="V18" s="77">
        <v>0</v>
      </c>
      <c r="W18" s="112">
        <f t="shared" si="3"/>
        <v>292259</v>
      </c>
      <c r="X18" s="77">
        <v>0</v>
      </c>
      <c r="Y18" s="112">
        <f t="shared" si="4"/>
        <v>292259</v>
      </c>
    </row>
    <row r="19" spans="1:25" x14ac:dyDescent="0.2">
      <c r="A19" s="305" t="s">
        <v>361</v>
      </c>
      <c r="B19" s="305"/>
      <c r="C19" s="305"/>
      <c r="D19" s="305"/>
      <c r="E19" s="305"/>
      <c r="F19" s="305"/>
      <c r="G19" s="8">
        <v>13</v>
      </c>
      <c r="H19" s="77">
        <v>0</v>
      </c>
      <c r="I19" s="77">
        <v>0</v>
      </c>
      <c r="J19" s="77">
        <v>0</v>
      </c>
      <c r="K19" s="77">
        <v>0</v>
      </c>
      <c r="L19" s="77">
        <v>0</v>
      </c>
      <c r="M19" s="77">
        <v>0</v>
      </c>
      <c r="N19" s="77">
        <v>0</v>
      </c>
      <c r="O19" s="77">
        <v>0</v>
      </c>
      <c r="P19" s="77">
        <v>0</v>
      </c>
      <c r="Q19" s="77">
        <v>0</v>
      </c>
      <c r="R19" s="77">
        <v>0</v>
      </c>
      <c r="S19" s="77">
        <v>0</v>
      </c>
      <c r="T19" s="77">
        <v>0</v>
      </c>
      <c r="U19" s="77">
        <v>0</v>
      </c>
      <c r="V19" s="77">
        <v>0</v>
      </c>
      <c r="W19" s="112">
        <f t="shared" si="3"/>
        <v>0</v>
      </c>
      <c r="X19" s="77">
        <v>0</v>
      </c>
      <c r="Y19" s="112">
        <f t="shared" si="4"/>
        <v>0</v>
      </c>
    </row>
    <row r="20" spans="1:25" x14ac:dyDescent="0.2">
      <c r="A20" s="305" t="s">
        <v>362</v>
      </c>
      <c r="B20" s="305"/>
      <c r="C20" s="305"/>
      <c r="D20" s="305"/>
      <c r="E20" s="305"/>
      <c r="F20" s="305"/>
      <c r="G20" s="8">
        <v>14</v>
      </c>
      <c r="H20" s="114">
        <v>0</v>
      </c>
      <c r="I20" s="114">
        <v>0</v>
      </c>
      <c r="J20" s="114">
        <v>0</v>
      </c>
      <c r="K20" s="114">
        <v>0</v>
      </c>
      <c r="L20" s="114">
        <v>0</v>
      </c>
      <c r="M20" s="114">
        <v>0</v>
      </c>
      <c r="N20" s="77">
        <v>-52607</v>
      </c>
      <c r="O20" s="77">
        <v>0</v>
      </c>
      <c r="P20" s="77">
        <v>0</v>
      </c>
      <c r="Q20" s="77">
        <v>0</v>
      </c>
      <c r="R20" s="77">
        <v>0</v>
      </c>
      <c r="S20" s="77">
        <v>0</v>
      </c>
      <c r="T20" s="77">
        <v>0</v>
      </c>
      <c r="U20" s="77">
        <v>0</v>
      </c>
      <c r="V20" s="77">
        <v>0</v>
      </c>
      <c r="W20" s="112">
        <f t="shared" si="3"/>
        <v>-52607</v>
      </c>
      <c r="X20" s="77">
        <v>0</v>
      </c>
      <c r="Y20" s="112">
        <f t="shared" si="4"/>
        <v>-52607</v>
      </c>
    </row>
    <row r="21" spans="1:25" ht="30.75" customHeight="1" x14ac:dyDescent="0.2">
      <c r="A21" s="305" t="s">
        <v>363</v>
      </c>
      <c r="B21" s="305"/>
      <c r="C21" s="305"/>
      <c r="D21" s="305"/>
      <c r="E21" s="305"/>
      <c r="F21" s="305"/>
      <c r="G21" s="8">
        <v>15</v>
      </c>
      <c r="H21" s="77">
        <v>0</v>
      </c>
      <c r="I21" s="77">
        <v>-330467</v>
      </c>
      <c r="J21" s="77">
        <v>0</v>
      </c>
      <c r="K21" s="77">
        <v>0</v>
      </c>
      <c r="L21" s="77">
        <v>0</v>
      </c>
      <c r="M21" s="77">
        <v>0</v>
      </c>
      <c r="N21" s="77">
        <v>0</v>
      </c>
      <c r="O21" s="77">
        <v>0</v>
      </c>
      <c r="P21" s="77">
        <v>0</v>
      </c>
      <c r="Q21" s="77">
        <v>0</v>
      </c>
      <c r="R21" s="77">
        <v>0</v>
      </c>
      <c r="S21" s="77">
        <v>0</v>
      </c>
      <c r="T21" s="77">
        <v>0</v>
      </c>
      <c r="U21" s="77">
        <v>593734</v>
      </c>
      <c r="V21" s="77">
        <v>0</v>
      </c>
      <c r="W21" s="112">
        <f t="shared" si="3"/>
        <v>263267</v>
      </c>
      <c r="X21" s="77">
        <v>0</v>
      </c>
      <c r="Y21" s="112">
        <f t="shared" si="4"/>
        <v>263267</v>
      </c>
    </row>
    <row r="22" spans="1:25" ht="28.5" customHeight="1" x14ac:dyDescent="0.2">
      <c r="A22" s="305" t="s">
        <v>437</v>
      </c>
      <c r="B22" s="305"/>
      <c r="C22" s="305"/>
      <c r="D22" s="305"/>
      <c r="E22" s="305"/>
      <c r="F22" s="305"/>
      <c r="G22" s="8">
        <v>16</v>
      </c>
      <c r="H22" s="77">
        <v>0</v>
      </c>
      <c r="I22" s="77">
        <v>0</v>
      </c>
      <c r="J22" s="77">
        <v>0</v>
      </c>
      <c r="K22" s="77">
        <v>0</v>
      </c>
      <c r="L22" s="77">
        <v>0</v>
      </c>
      <c r="M22" s="77">
        <v>0</v>
      </c>
      <c r="N22" s="77">
        <v>0</v>
      </c>
      <c r="O22" s="77">
        <v>0</v>
      </c>
      <c r="P22" s="77">
        <v>0</v>
      </c>
      <c r="Q22" s="77">
        <v>0</v>
      </c>
      <c r="R22" s="77">
        <v>0</v>
      </c>
      <c r="S22" s="77">
        <v>0</v>
      </c>
      <c r="T22" s="77">
        <v>0</v>
      </c>
      <c r="U22" s="77">
        <v>0</v>
      </c>
      <c r="V22" s="77">
        <v>0</v>
      </c>
      <c r="W22" s="112">
        <f t="shared" si="3"/>
        <v>0</v>
      </c>
      <c r="X22" s="77">
        <v>0</v>
      </c>
      <c r="Y22" s="112">
        <f t="shared" si="4"/>
        <v>0</v>
      </c>
    </row>
    <row r="23" spans="1:25" ht="26.25" customHeight="1" x14ac:dyDescent="0.2">
      <c r="A23" s="305" t="s">
        <v>438</v>
      </c>
      <c r="B23" s="305"/>
      <c r="C23" s="305"/>
      <c r="D23" s="305"/>
      <c r="E23" s="305"/>
      <c r="F23" s="305"/>
      <c r="G23" s="8">
        <v>17</v>
      </c>
      <c r="H23" s="77">
        <v>0</v>
      </c>
      <c r="I23" s="77">
        <v>0</v>
      </c>
      <c r="J23" s="77">
        <v>0</v>
      </c>
      <c r="K23" s="77">
        <v>0</v>
      </c>
      <c r="L23" s="77">
        <v>0</v>
      </c>
      <c r="M23" s="77">
        <v>0</v>
      </c>
      <c r="N23" s="77">
        <v>0</v>
      </c>
      <c r="O23" s="77">
        <v>0</v>
      </c>
      <c r="P23" s="77">
        <v>0</v>
      </c>
      <c r="Q23" s="77">
        <v>0</v>
      </c>
      <c r="R23" s="77">
        <v>0</v>
      </c>
      <c r="S23" s="77">
        <v>0</v>
      </c>
      <c r="T23" s="77">
        <v>0</v>
      </c>
      <c r="U23" s="77">
        <v>0</v>
      </c>
      <c r="V23" s="77">
        <v>0</v>
      </c>
      <c r="W23" s="112">
        <f t="shared" si="3"/>
        <v>0</v>
      </c>
      <c r="X23" s="77">
        <v>0</v>
      </c>
      <c r="Y23" s="112">
        <f t="shared" si="4"/>
        <v>0</v>
      </c>
    </row>
    <row r="24" spans="1:25" x14ac:dyDescent="0.2">
      <c r="A24" s="305" t="s">
        <v>364</v>
      </c>
      <c r="B24" s="305"/>
      <c r="C24" s="305"/>
      <c r="D24" s="305"/>
      <c r="E24" s="305"/>
      <c r="F24" s="305"/>
      <c r="G24" s="8">
        <v>18</v>
      </c>
      <c r="H24" s="77">
        <v>0</v>
      </c>
      <c r="I24" s="77">
        <v>0</v>
      </c>
      <c r="J24" s="77">
        <v>0</v>
      </c>
      <c r="K24" s="77">
        <v>0</v>
      </c>
      <c r="L24" s="77">
        <v>3542462</v>
      </c>
      <c r="M24" s="77">
        <v>0</v>
      </c>
      <c r="N24" s="77">
        <v>0</v>
      </c>
      <c r="O24" s="77">
        <v>0</v>
      </c>
      <c r="P24" s="77">
        <v>0</v>
      </c>
      <c r="Q24" s="77">
        <v>0</v>
      </c>
      <c r="R24" s="77">
        <v>0</v>
      </c>
      <c r="S24" s="77">
        <v>0</v>
      </c>
      <c r="T24" s="77">
        <v>0</v>
      </c>
      <c r="U24" s="77">
        <v>0</v>
      </c>
      <c r="V24" s="77">
        <v>0</v>
      </c>
      <c r="W24" s="112">
        <f t="shared" si="3"/>
        <v>-3542462</v>
      </c>
      <c r="X24" s="77">
        <v>0</v>
      </c>
      <c r="Y24" s="112">
        <f t="shared" si="4"/>
        <v>-3542462</v>
      </c>
    </row>
    <row r="25" spans="1:25" x14ac:dyDescent="0.2">
      <c r="A25" s="305" t="s">
        <v>439</v>
      </c>
      <c r="B25" s="305"/>
      <c r="C25" s="305"/>
      <c r="D25" s="305"/>
      <c r="E25" s="305"/>
      <c r="F25" s="305"/>
      <c r="G25" s="8">
        <v>19</v>
      </c>
      <c r="H25" s="77">
        <v>0</v>
      </c>
      <c r="I25" s="77">
        <v>0</v>
      </c>
      <c r="J25" s="77">
        <v>0</v>
      </c>
      <c r="K25" s="77">
        <v>0</v>
      </c>
      <c r="L25" s="77">
        <v>-3136288</v>
      </c>
      <c r="M25" s="77">
        <v>0</v>
      </c>
      <c r="N25" s="77">
        <v>0</v>
      </c>
      <c r="O25" s="77">
        <v>0</v>
      </c>
      <c r="P25" s="77">
        <v>0</v>
      </c>
      <c r="Q25" s="77">
        <v>0</v>
      </c>
      <c r="R25" s="77">
        <v>0</v>
      </c>
      <c r="S25" s="77">
        <v>0</v>
      </c>
      <c r="T25" s="77">
        <v>0</v>
      </c>
      <c r="U25" s="77">
        <v>0</v>
      </c>
      <c r="V25" s="77">
        <v>0</v>
      </c>
      <c r="W25" s="112">
        <f t="shared" si="3"/>
        <v>3136288</v>
      </c>
      <c r="X25" s="77">
        <v>0</v>
      </c>
      <c r="Y25" s="112">
        <f t="shared" si="4"/>
        <v>3136288</v>
      </c>
    </row>
    <row r="26" spans="1:25" x14ac:dyDescent="0.2">
      <c r="A26" s="305" t="s">
        <v>440</v>
      </c>
      <c r="B26" s="305"/>
      <c r="C26" s="305"/>
      <c r="D26" s="305"/>
      <c r="E26" s="305"/>
      <c r="F26" s="305"/>
      <c r="G26" s="8">
        <v>20</v>
      </c>
      <c r="H26" s="77">
        <v>0</v>
      </c>
      <c r="I26" s="77">
        <v>0</v>
      </c>
      <c r="J26" s="77">
        <v>0</v>
      </c>
      <c r="K26" s="77">
        <v>0</v>
      </c>
      <c r="L26" s="77">
        <v>0</v>
      </c>
      <c r="M26" s="77">
        <v>0</v>
      </c>
      <c r="N26" s="77">
        <v>0</v>
      </c>
      <c r="O26" s="77">
        <v>0</v>
      </c>
      <c r="P26" s="77">
        <v>0</v>
      </c>
      <c r="Q26" s="77">
        <v>0</v>
      </c>
      <c r="R26" s="77">
        <v>0</v>
      </c>
      <c r="S26" s="77">
        <v>0</v>
      </c>
      <c r="T26" s="77">
        <v>0</v>
      </c>
      <c r="U26" s="77">
        <v>-12107596</v>
      </c>
      <c r="V26" s="77">
        <v>0</v>
      </c>
      <c r="W26" s="112">
        <f t="shared" si="3"/>
        <v>-12107596</v>
      </c>
      <c r="X26" s="77">
        <v>0</v>
      </c>
      <c r="Y26" s="112">
        <f t="shared" si="4"/>
        <v>-12107596</v>
      </c>
    </row>
    <row r="27" spans="1:25" x14ac:dyDescent="0.2">
      <c r="A27" s="305" t="s">
        <v>441</v>
      </c>
      <c r="B27" s="305"/>
      <c r="C27" s="305"/>
      <c r="D27" s="305"/>
      <c r="E27" s="305"/>
      <c r="F27" s="305"/>
      <c r="G27" s="8">
        <v>21</v>
      </c>
      <c r="H27" s="77">
        <v>0</v>
      </c>
      <c r="I27" s="77">
        <v>0</v>
      </c>
      <c r="J27" s="77">
        <v>0</v>
      </c>
      <c r="K27" s="77">
        <v>0</v>
      </c>
      <c r="L27" s="77">
        <v>0</v>
      </c>
      <c r="M27" s="77">
        <v>0</v>
      </c>
      <c r="N27" s="77">
        <v>0</v>
      </c>
      <c r="O27" s="77">
        <v>0</v>
      </c>
      <c r="P27" s="77">
        <v>0</v>
      </c>
      <c r="Q27" s="77">
        <v>0</v>
      </c>
      <c r="R27" s="77">
        <v>0</v>
      </c>
      <c r="S27" s="77">
        <v>0</v>
      </c>
      <c r="T27" s="77">
        <v>0</v>
      </c>
      <c r="U27" s="77">
        <v>0</v>
      </c>
      <c r="V27" s="77">
        <v>0</v>
      </c>
      <c r="W27" s="112">
        <f t="shared" si="3"/>
        <v>0</v>
      </c>
      <c r="X27" s="77">
        <v>0</v>
      </c>
      <c r="Y27" s="112">
        <f t="shared" si="4"/>
        <v>0</v>
      </c>
    </row>
    <row r="28" spans="1:25" ht="30" customHeight="1" x14ac:dyDescent="0.2">
      <c r="A28" s="305" t="s">
        <v>442</v>
      </c>
      <c r="B28" s="305"/>
      <c r="C28" s="305"/>
      <c r="D28" s="305"/>
      <c r="E28" s="305"/>
      <c r="F28" s="305"/>
      <c r="G28" s="8">
        <v>22</v>
      </c>
      <c r="H28" s="77">
        <v>0</v>
      </c>
      <c r="I28" s="77">
        <v>0</v>
      </c>
      <c r="J28" s="77">
        <v>1626543</v>
      </c>
      <c r="K28" s="77">
        <v>0</v>
      </c>
      <c r="L28" s="77">
        <v>0</v>
      </c>
      <c r="M28" s="77">
        <v>0</v>
      </c>
      <c r="N28" s="77">
        <v>15452159</v>
      </c>
      <c r="O28" s="77">
        <v>0</v>
      </c>
      <c r="P28" s="77">
        <v>0</v>
      </c>
      <c r="Q28" s="77">
        <v>0</v>
      </c>
      <c r="R28" s="77">
        <v>0</v>
      </c>
      <c r="S28" s="77">
        <v>0</v>
      </c>
      <c r="T28" s="77">
        <v>0</v>
      </c>
      <c r="U28" s="77">
        <v>-17078702</v>
      </c>
      <c r="V28" s="77">
        <v>0</v>
      </c>
      <c r="W28" s="112">
        <f t="shared" si="3"/>
        <v>0</v>
      </c>
      <c r="X28" s="77">
        <v>0</v>
      </c>
      <c r="Y28" s="112">
        <f t="shared" si="4"/>
        <v>0</v>
      </c>
    </row>
    <row r="29" spans="1:25" ht="30" customHeight="1" x14ac:dyDescent="0.2">
      <c r="A29" s="305" t="s">
        <v>443</v>
      </c>
      <c r="B29" s="305"/>
      <c r="C29" s="305"/>
      <c r="D29" s="305"/>
      <c r="E29" s="305"/>
      <c r="F29" s="305"/>
      <c r="G29" s="8">
        <v>23</v>
      </c>
      <c r="H29" s="77">
        <v>0</v>
      </c>
      <c r="I29" s="77">
        <v>0</v>
      </c>
      <c r="J29" s="77">
        <v>0</v>
      </c>
      <c r="K29" s="77">
        <v>0</v>
      </c>
      <c r="L29" s="77">
        <v>0</v>
      </c>
      <c r="M29" s="77">
        <v>0</v>
      </c>
      <c r="N29" s="77">
        <v>0</v>
      </c>
      <c r="O29" s="77">
        <v>0</v>
      </c>
      <c r="P29" s="77">
        <v>0</v>
      </c>
      <c r="Q29" s="77">
        <v>0</v>
      </c>
      <c r="R29" s="77">
        <v>0</v>
      </c>
      <c r="S29" s="77">
        <v>0</v>
      </c>
      <c r="T29" s="77">
        <v>0</v>
      </c>
      <c r="U29" s="77">
        <v>0</v>
      </c>
      <c r="V29" s="77">
        <v>0</v>
      </c>
      <c r="W29" s="112">
        <f t="shared" si="3"/>
        <v>0</v>
      </c>
      <c r="X29" s="77">
        <v>0</v>
      </c>
      <c r="Y29" s="112">
        <f t="shared" si="4"/>
        <v>0</v>
      </c>
    </row>
    <row r="30" spans="1:25" ht="27.75" customHeight="1" x14ac:dyDescent="0.2">
      <c r="A30" s="323" t="s">
        <v>444</v>
      </c>
      <c r="B30" s="323"/>
      <c r="C30" s="323"/>
      <c r="D30" s="323"/>
      <c r="E30" s="323"/>
      <c r="F30" s="323"/>
      <c r="G30" s="10">
        <v>24</v>
      </c>
      <c r="H30" s="115">
        <f>SUM(H10:H29)</f>
        <v>207897095</v>
      </c>
      <c r="I30" s="115">
        <f t="shared" ref="I30:Y30" si="5">SUM(I10:I29)</f>
        <v>24360029</v>
      </c>
      <c r="J30" s="115">
        <f t="shared" si="5"/>
        <v>8734591</v>
      </c>
      <c r="K30" s="115">
        <f t="shared" si="5"/>
        <v>19590484</v>
      </c>
      <c r="L30" s="115">
        <f t="shared" si="5"/>
        <v>5633740</v>
      </c>
      <c r="M30" s="115">
        <f t="shared" si="5"/>
        <v>0</v>
      </c>
      <c r="N30" s="115">
        <f t="shared" si="5"/>
        <v>73889272</v>
      </c>
      <c r="O30" s="115">
        <f t="shared" si="5"/>
        <v>0</v>
      </c>
      <c r="P30" s="115">
        <f t="shared" si="5"/>
        <v>0</v>
      </c>
      <c r="Q30" s="115">
        <f t="shared" si="5"/>
        <v>0</v>
      </c>
      <c r="R30" s="115">
        <f t="shared" si="5"/>
        <v>0</v>
      </c>
      <c r="S30" s="115">
        <f t="shared" si="5"/>
        <v>0</v>
      </c>
      <c r="T30" s="115">
        <f t="shared" si="5"/>
        <v>0</v>
      </c>
      <c r="U30" s="115">
        <f t="shared" si="5"/>
        <v>5019272</v>
      </c>
      <c r="V30" s="115">
        <f t="shared" si="5"/>
        <v>26289574</v>
      </c>
      <c r="W30" s="115">
        <f t="shared" si="5"/>
        <v>360146577</v>
      </c>
      <c r="X30" s="115">
        <f t="shared" si="5"/>
        <v>0</v>
      </c>
      <c r="Y30" s="115">
        <f t="shared" si="5"/>
        <v>360146577</v>
      </c>
    </row>
    <row r="31" spans="1:25" x14ac:dyDescent="0.2">
      <c r="A31" s="324" t="s">
        <v>365</v>
      </c>
      <c r="B31" s="325"/>
      <c r="C31" s="325"/>
      <c r="D31" s="325"/>
      <c r="E31" s="325"/>
      <c r="F31" s="325"/>
      <c r="G31" s="325"/>
      <c r="H31" s="325"/>
      <c r="I31" s="325"/>
      <c r="J31" s="325"/>
      <c r="K31" s="325"/>
      <c r="L31" s="325"/>
      <c r="M31" s="325"/>
      <c r="N31" s="325"/>
      <c r="O31" s="325"/>
      <c r="P31" s="325"/>
      <c r="Q31" s="325"/>
      <c r="R31" s="325"/>
      <c r="S31" s="325"/>
      <c r="T31" s="325"/>
      <c r="U31" s="325"/>
      <c r="V31" s="325"/>
      <c r="W31" s="325"/>
      <c r="X31" s="325"/>
      <c r="Y31" s="325"/>
    </row>
    <row r="32" spans="1:25" ht="36.75" customHeight="1" x14ac:dyDescent="0.2">
      <c r="A32" s="326" t="s">
        <v>445</v>
      </c>
      <c r="B32" s="327"/>
      <c r="C32" s="327"/>
      <c r="D32" s="327"/>
      <c r="E32" s="327"/>
      <c r="F32" s="327"/>
      <c r="G32" s="9">
        <v>25</v>
      </c>
      <c r="H32" s="113">
        <f>SUM(H12:H20)</f>
        <v>0</v>
      </c>
      <c r="I32" s="113">
        <f t="shared" ref="I32:Y32" si="6">SUM(I12:I20)</f>
        <v>0</v>
      </c>
      <c r="J32" s="113">
        <f t="shared" si="6"/>
        <v>0</v>
      </c>
      <c r="K32" s="113">
        <f t="shared" si="6"/>
        <v>0</v>
      </c>
      <c r="L32" s="113">
        <f t="shared" si="6"/>
        <v>0</v>
      </c>
      <c r="M32" s="113">
        <f t="shared" si="6"/>
        <v>0</v>
      </c>
      <c r="N32" s="113">
        <f t="shared" si="6"/>
        <v>239652</v>
      </c>
      <c r="O32" s="113">
        <f t="shared" si="6"/>
        <v>0</v>
      </c>
      <c r="P32" s="113">
        <f t="shared" si="6"/>
        <v>0</v>
      </c>
      <c r="Q32" s="113">
        <f t="shared" si="6"/>
        <v>0</v>
      </c>
      <c r="R32" s="113">
        <f t="shared" si="6"/>
        <v>0</v>
      </c>
      <c r="S32" s="113">
        <f t="shared" si="6"/>
        <v>0</v>
      </c>
      <c r="T32" s="113">
        <f t="shared" si="6"/>
        <v>0</v>
      </c>
      <c r="U32" s="113">
        <f t="shared" si="6"/>
        <v>0</v>
      </c>
      <c r="V32" s="113">
        <f t="shared" si="6"/>
        <v>0</v>
      </c>
      <c r="W32" s="113">
        <f t="shared" si="6"/>
        <v>239652</v>
      </c>
      <c r="X32" s="113">
        <f t="shared" si="6"/>
        <v>0</v>
      </c>
      <c r="Y32" s="113">
        <f t="shared" si="6"/>
        <v>239652</v>
      </c>
    </row>
    <row r="33" spans="1:25" ht="31.5" customHeight="1" x14ac:dyDescent="0.2">
      <c r="A33" s="326" t="s">
        <v>446</v>
      </c>
      <c r="B33" s="327"/>
      <c r="C33" s="327"/>
      <c r="D33" s="327"/>
      <c r="E33" s="327"/>
      <c r="F33" s="327"/>
      <c r="G33" s="9">
        <v>26</v>
      </c>
      <c r="H33" s="113">
        <f>H11+H32</f>
        <v>0</v>
      </c>
      <c r="I33" s="113">
        <f t="shared" ref="I33:Y33" si="7">I11+I32</f>
        <v>0</v>
      </c>
      <c r="J33" s="113">
        <f t="shared" si="7"/>
        <v>0</v>
      </c>
      <c r="K33" s="113">
        <f t="shared" si="7"/>
        <v>0</v>
      </c>
      <c r="L33" s="113">
        <f t="shared" si="7"/>
        <v>0</v>
      </c>
      <c r="M33" s="113">
        <f t="shared" si="7"/>
        <v>0</v>
      </c>
      <c r="N33" s="113">
        <f t="shared" si="7"/>
        <v>239652</v>
      </c>
      <c r="O33" s="113">
        <f t="shared" si="7"/>
        <v>0</v>
      </c>
      <c r="P33" s="113">
        <f t="shared" si="7"/>
        <v>0</v>
      </c>
      <c r="Q33" s="113">
        <f t="shared" si="7"/>
        <v>0</v>
      </c>
      <c r="R33" s="113">
        <f t="shared" si="7"/>
        <v>0</v>
      </c>
      <c r="S33" s="113">
        <f t="shared" si="7"/>
        <v>0</v>
      </c>
      <c r="T33" s="113">
        <f t="shared" si="7"/>
        <v>0</v>
      </c>
      <c r="U33" s="113">
        <f t="shared" si="7"/>
        <v>0</v>
      </c>
      <c r="V33" s="113">
        <f t="shared" si="7"/>
        <v>26289574</v>
      </c>
      <c r="W33" s="113">
        <f t="shared" si="7"/>
        <v>26529226</v>
      </c>
      <c r="X33" s="113">
        <f t="shared" si="7"/>
        <v>0</v>
      </c>
      <c r="Y33" s="113">
        <f t="shared" si="7"/>
        <v>26529226</v>
      </c>
    </row>
    <row r="34" spans="1:25" ht="30.75" customHeight="1" x14ac:dyDescent="0.2">
      <c r="A34" s="328" t="s">
        <v>447</v>
      </c>
      <c r="B34" s="329"/>
      <c r="C34" s="329"/>
      <c r="D34" s="329"/>
      <c r="E34" s="329"/>
      <c r="F34" s="329"/>
      <c r="G34" s="9">
        <v>27</v>
      </c>
      <c r="H34" s="115">
        <f>SUM(H21:H29)</f>
        <v>0</v>
      </c>
      <c r="I34" s="115">
        <f t="shared" ref="I34:Y34" si="8">SUM(I21:I29)</f>
        <v>-330467</v>
      </c>
      <c r="J34" s="115">
        <f t="shared" si="8"/>
        <v>1626543</v>
      </c>
      <c r="K34" s="115">
        <f t="shared" si="8"/>
        <v>0</v>
      </c>
      <c r="L34" s="115">
        <f t="shared" si="8"/>
        <v>406174</v>
      </c>
      <c r="M34" s="115">
        <f t="shared" si="8"/>
        <v>0</v>
      </c>
      <c r="N34" s="115">
        <f t="shared" si="8"/>
        <v>15452159</v>
      </c>
      <c r="O34" s="115">
        <f t="shared" si="8"/>
        <v>0</v>
      </c>
      <c r="P34" s="115">
        <f t="shared" si="8"/>
        <v>0</v>
      </c>
      <c r="Q34" s="115">
        <f t="shared" si="8"/>
        <v>0</v>
      </c>
      <c r="R34" s="115">
        <f t="shared" si="8"/>
        <v>0</v>
      </c>
      <c r="S34" s="115">
        <f t="shared" si="8"/>
        <v>0</v>
      </c>
      <c r="T34" s="115">
        <f t="shared" si="8"/>
        <v>0</v>
      </c>
      <c r="U34" s="115">
        <f t="shared" si="8"/>
        <v>-28592564</v>
      </c>
      <c r="V34" s="115">
        <f t="shared" si="8"/>
        <v>0</v>
      </c>
      <c r="W34" s="115">
        <f t="shared" si="8"/>
        <v>-12250503</v>
      </c>
      <c r="X34" s="115">
        <f t="shared" si="8"/>
        <v>0</v>
      </c>
      <c r="Y34" s="115">
        <f t="shared" si="8"/>
        <v>-12250503</v>
      </c>
    </row>
    <row r="35" spans="1:25" x14ac:dyDescent="0.2">
      <c r="A35" s="324" t="s">
        <v>366</v>
      </c>
      <c r="B35" s="330"/>
      <c r="C35" s="330"/>
      <c r="D35" s="330"/>
      <c r="E35" s="330"/>
      <c r="F35" s="330"/>
      <c r="G35" s="330"/>
      <c r="H35" s="330"/>
      <c r="I35" s="330"/>
      <c r="J35" s="330"/>
      <c r="K35" s="330"/>
      <c r="L35" s="330"/>
      <c r="M35" s="330"/>
      <c r="N35" s="330"/>
      <c r="O35" s="330"/>
      <c r="P35" s="330"/>
      <c r="Q35" s="330"/>
      <c r="R35" s="330"/>
      <c r="S35" s="330"/>
      <c r="T35" s="330"/>
      <c r="U35" s="330"/>
      <c r="V35" s="330"/>
      <c r="W35" s="330"/>
      <c r="X35" s="330"/>
      <c r="Y35" s="330"/>
    </row>
    <row r="36" spans="1:25" x14ac:dyDescent="0.2">
      <c r="A36" s="322" t="s">
        <v>367</v>
      </c>
      <c r="B36" s="322"/>
      <c r="C36" s="322"/>
      <c r="D36" s="322"/>
      <c r="E36" s="322"/>
      <c r="F36" s="322"/>
      <c r="G36" s="8">
        <v>28</v>
      </c>
      <c r="H36" s="77">
        <v>207897095</v>
      </c>
      <c r="I36" s="77">
        <v>24360029</v>
      </c>
      <c r="J36" s="77">
        <v>8734591</v>
      </c>
      <c r="K36" s="77">
        <v>19590484</v>
      </c>
      <c r="L36" s="77">
        <v>5633740</v>
      </c>
      <c r="M36" s="77">
        <v>0</v>
      </c>
      <c r="N36" s="77">
        <v>73889272</v>
      </c>
      <c r="O36" s="77">
        <v>0</v>
      </c>
      <c r="P36" s="77">
        <v>0</v>
      </c>
      <c r="Q36" s="77">
        <v>0</v>
      </c>
      <c r="R36" s="77">
        <v>0</v>
      </c>
      <c r="S36" s="77">
        <v>0</v>
      </c>
      <c r="T36" s="77">
        <v>0</v>
      </c>
      <c r="U36" s="77">
        <v>31308846</v>
      </c>
      <c r="V36" s="77">
        <v>0</v>
      </c>
      <c r="W36" s="112">
        <f>H36+I36+J36+K36-L36+M36+N36+O36+P36+Q36+R36+U36+V36+S36+T36</f>
        <v>360146577</v>
      </c>
      <c r="X36" s="77">
        <v>0</v>
      </c>
      <c r="Y36" s="112">
        <f t="shared" ref="Y36:Y38" si="9">W36+X36</f>
        <v>360146577</v>
      </c>
    </row>
    <row r="37" spans="1:25" x14ac:dyDescent="0.2">
      <c r="A37" s="305" t="s">
        <v>368</v>
      </c>
      <c r="B37" s="305"/>
      <c r="C37" s="305"/>
      <c r="D37" s="305"/>
      <c r="E37" s="305"/>
      <c r="F37" s="305"/>
      <c r="G37" s="8">
        <v>29</v>
      </c>
      <c r="H37" s="77">
        <v>0</v>
      </c>
      <c r="I37" s="77">
        <v>0</v>
      </c>
      <c r="J37" s="77">
        <v>0</v>
      </c>
      <c r="K37" s="77">
        <v>0</v>
      </c>
      <c r="L37" s="77">
        <v>0</v>
      </c>
      <c r="M37" s="77">
        <v>0</v>
      </c>
      <c r="N37" s="77">
        <v>0</v>
      </c>
      <c r="O37" s="77">
        <v>0</v>
      </c>
      <c r="P37" s="77">
        <v>0</v>
      </c>
      <c r="Q37" s="77">
        <v>0</v>
      </c>
      <c r="R37" s="77">
        <v>0</v>
      </c>
      <c r="S37" s="77">
        <v>0</v>
      </c>
      <c r="T37" s="77">
        <v>0</v>
      </c>
      <c r="U37" s="77">
        <v>0</v>
      </c>
      <c r="V37" s="77">
        <v>0</v>
      </c>
      <c r="W37" s="112">
        <f>H37+I37+J37+K37-L37+M37+N37+O37+P37+Q37+R37+U37+V37</f>
        <v>0</v>
      </c>
      <c r="X37" s="77">
        <v>0</v>
      </c>
      <c r="Y37" s="112">
        <f t="shared" si="9"/>
        <v>0</v>
      </c>
    </row>
    <row r="38" spans="1:25" x14ac:dyDescent="0.2">
      <c r="A38" s="305" t="s">
        <v>369</v>
      </c>
      <c r="B38" s="305"/>
      <c r="C38" s="305"/>
      <c r="D38" s="305"/>
      <c r="E38" s="305"/>
      <c r="F38" s="305"/>
      <c r="G38" s="8">
        <v>30</v>
      </c>
      <c r="H38" s="77">
        <v>0</v>
      </c>
      <c r="I38" s="77">
        <v>0</v>
      </c>
      <c r="J38" s="77">
        <v>0</v>
      </c>
      <c r="K38" s="77">
        <v>0</v>
      </c>
      <c r="L38" s="77">
        <v>0</v>
      </c>
      <c r="M38" s="77">
        <v>0</v>
      </c>
      <c r="N38" s="77">
        <v>0</v>
      </c>
      <c r="O38" s="77">
        <v>0</v>
      </c>
      <c r="P38" s="77">
        <v>0</v>
      </c>
      <c r="Q38" s="77">
        <v>0</v>
      </c>
      <c r="R38" s="77">
        <v>0</v>
      </c>
      <c r="S38" s="77">
        <v>0</v>
      </c>
      <c r="T38" s="77">
        <v>0</v>
      </c>
      <c r="U38" s="77">
        <v>0</v>
      </c>
      <c r="V38" s="77">
        <v>0</v>
      </c>
      <c r="W38" s="112">
        <f>H38+I38+J38+K38-L38+M38+N38+O38+P38+Q38+R38+U38+V38</f>
        <v>0</v>
      </c>
      <c r="X38" s="77">
        <v>0</v>
      </c>
      <c r="Y38" s="112">
        <f t="shared" si="9"/>
        <v>0</v>
      </c>
    </row>
    <row r="39" spans="1:25" ht="25.5" customHeight="1" x14ac:dyDescent="0.2">
      <c r="A39" s="306" t="s">
        <v>448</v>
      </c>
      <c r="B39" s="306"/>
      <c r="C39" s="306"/>
      <c r="D39" s="306"/>
      <c r="E39" s="306"/>
      <c r="F39" s="306"/>
      <c r="G39" s="9">
        <v>31</v>
      </c>
      <c r="H39" s="113">
        <f>H36+H37+H38</f>
        <v>207897095</v>
      </c>
      <c r="I39" s="113">
        <f t="shared" ref="I39:Y39" si="10">I36+I37+I38</f>
        <v>24360029</v>
      </c>
      <c r="J39" s="113">
        <f t="shared" si="10"/>
        <v>8734591</v>
      </c>
      <c r="K39" s="113">
        <f t="shared" si="10"/>
        <v>19590484</v>
      </c>
      <c r="L39" s="113">
        <f t="shared" si="10"/>
        <v>5633740</v>
      </c>
      <c r="M39" s="113">
        <f t="shared" si="10"/>
        <v>0</v>
      </c>
      <c r="N39" s="113">
        <f t="shared" si="10"/>
        <v>73889272</v>
      </c>
      <c r="O39" s="113">
        <f t="shared" si="10"/>
        <v>0</v>
      </c>
      <c r="P39" s="113">
        <f t="shared" si="10"/>
        <v>0</v>
      </c>
      <c r="Q39" s="113">
        <f t="shared" si="10"/>
        <v>0</v>
      </c>
      <c r="R39" s="113">
        <f t="shared" si="10"/>
        <v>0</v>
      </c>
      <c r="S39" s="113">
        <f t="shared" si="10"/>
        <v>0</v>
      </c>
      <c r="T39" s="113">
        <f t="shared" si="10"/>
        <v>0</v>
      </c>
      <c r="U39" s="113">
        <f t="shared" si="10"/>
        <v>31308846</v>
      </c>
      <c r="V39" s="113">
        <f t="shared" si="10"/>
        <v>0</v>
      </c>
      <c r="W39" s="113">
        <f t="shared" si="10"/>
        <v>360146577</v>
      </c>
      <c r="X39" s="113">
        <f t="shared" si="10"/>
        <v>0</v>
      </c>
      <c r="Y39" s="113">
        <f t="shared" si="10"/>
        <v>360146577</v>
      </c>
    </row>
    <row r="40" spans="1:25" x14ac:dyDescent="0.2">
      <c r="A40" s="305" t="s">
        <v>370</v>
      </c>
      <c r="B40" s="305"/>
      <c r="C40" s="305"/>
      <c r="D40" s="305"/>
      <c r="E40" s="305"/>
      <c r="F40" s="305"/>
      <c r="G40" s="8">
        <v>32</v>
      </c>
      <c r="H40" s="114">
        <v>0</v>
      </c>
      <c r="I40" s="114">
        <v>0</v>
      </c>
      <c r="J40" s="114">
        <v>0</v>
      </c>
      <c r="K40" s="114">
        <v>0</v>
      </c>
      <c r="L40" s="114">
        <v>0</v>
      </c>
      <c r="M40" s="114">
        <v>0</v>
      </c>
      <c r="N40" s="114">
        <v>0</v>
      </c>
      <c r="O40" s="114">
        <v>0</v>
      </c>
      <c r="P40" s="114">
        <v>0</v>
      </c>
      <c r="Q40" s="114">
        <v>0</v>
      </c>
      <c r="R40" s="114">
        <v>0</v>
      </c>
      <c r="S40" s="114"/>
      <c r="T40" s="114"/>
      <c r="U40" s="114">
        <v>0</v>
      </c>
      <c r="V40" s="77">
        <v>47400244</v>
      </c>
      <c r="W40" s="112">
        <f t="shared" ref="W40:W58" si="11">H40+I40+J40+K40-L40+M40+N40+O40+P40+Q40+R40+U40+V40+S40+T40</f>
        <v>47400244</v>
      </c>
      <c r="X40" s="77">
        <v>0</v>
      </c>
      <c r="Y40" s="112">
        <f t="shared" ref="Y40:Y58" si="12">W40+X40</f>
        <v>47400244</v>
      </c>
    </row>
    <row r="41" spans="1:25" x14ac:dyDescent="0.2">
      <c r="A41" s="305" t="s">
        <v>371</v>
      </c>
      <c r="B41" s="305"/>
      <c r="C41" s="305"/>
      <c r="D41" s="305"/>
      <c r="E41" s="305"/>
      <c r="F41" s="305"/>
      <c r="G41" s="8">
        <v>33</v>
      </c>
      <c r="H41" s="114">
        <v>0</v>
      </c>
      <c r="I41" s="114">
        <v>0</v>
      </c>
      <c r="J41" s="114">
        <v>0</v>
      </c>
      <c r="K41" s="114">
        <v>0</v>
      </c>
      <c r="L41" s="114">
        <v>0</v>
      </c>
      <c r="M41" s="114">
        <v>0</v>
      </c>
      <c r="N41" s="77">
        <v>0</v>
      </c>
      <c r="O41" s="114">
        <v>0</v>
      </c>
      <c r="P41" s="114">
        <v>0</v>
      </c>
      <c r="Q41" s="114">
        <v>0</v>
      </c>
      <c r="R41" s="114">
        <v>0</v>
      </c>
      <c r="S41" s="114"/>
      <c r="T41" s="114"/>
      <c r="U41" s="114">
        <v>0</v>
      </c>
      <c r="V41" s="114">
        <v>0</v>
      </c>
      <c r="W41" s="112">
        <f t="shared" si="11"/>
        <v>0</v>
      </c>
      <c r="X41" s="77">
        <v>0</v>
      </c>
      <c r="Y41" s="112">
        <f t="shared" si="12"/>
        <v>0</v>
      </c>
    </row>
    <row r="42" spans="1:25" ht="27" customHeight="1" x14ac:dyDescent="0.2">
      <c r="A42" s="305" t="s">
        <v>372</v>
      </c>
      <c r="B42" s="305"/>
      <c r="C42" s="305"/>
      <c r="D42" s="305"/>
      <c r="E42" s="305"/>
      <c r="F42" s="305"/>
      <c r="G42" s="8">
        <v>34</v>
      </c>
      <c r="H42" s="114">
        <v>0</v>
      </c>
      <c r="I42" s="114">
        <v>0</v>
      </c>
      <c r="J42" s="114">
        <v>0</v>
      </c>
      <c r="K42" s="114">
        <v>0</v>
      </c>
      <c r="L42" s="114">
        <v>0</v>
      </c>
      <c r="M42" s="114">
        <v>0</v>
      </c>
      <c r="N42" s="114">
        <v>0</v>
      </c>
      <c r="O42" s="77">
        <v>0</v>
      </c>
      <c r="P42" s="114">
        <v>0</v>
      </c>
      <c r="Q42" s="114">
        <v>0</v>
      </c>
      <c r="R42" s="114">
        <v>0</v>
      </c>
      <c r="S42" s="114"/>
      <c r="T42" s="114"/>
      <c r="U42" s="77">
        <v>0</v>
      </c>
      <c r="V42" s="77">
        <v>0</v>
      </c>
      <c r="W42" s="112">
        <f t="shared" si="11"/>
        <v>0</v>
      </c>
      <c r="X42" s="77">
        <v>0</v>
      </c>
      <c r="Y42" s="112">
        <f t="shared" si="12"/>
        <v>0</v>
      </c>
    </row>
    <row r="43" spans="1:25" ht="20.25" customHeight="1" x14ac:dyDescent="0.2">
      <c r="A43" s="305" t="s">
        <v>436</v>
      </c>
      <c r="B43" s="305"/>
      <c r="C43" s="305"/>
      <c r="D43" s="305"/>
      <c r="E43" s="305"/>
      <c r="F43" s="305"/>
      <c r="G43" s="8">
        <v>35</v>
      </c>
      <c r="H43" s="114">
        <v>0</v>
      </c>
      <c r="I43" s="114">
        <v>0</v>
      </c>
      <c r="J43" s="114">
        <v>0</v>
      </c>
      <c r="K43" s="114">
        <v>0</v>
      </c>
      <c r="L43" s="114">
        <v>0</v>
      </c>
      <c r="M43" s="114">
        <v>0</v>
      </c>
      <c r="N43" s="114">
        <v>0</v>
      </c>
      <c r="O43" s="114">
        <v>0</v>
      </c>
      <c r="P43" s="77">
        <v>0</v>
      </c>
      <c r="Q43" s="114">
        <v>0</v>
      </c>
      <c r="R43" s="114">
        <v>0</v>
      </c>
      <c r="S43" s="114"/>
      <c r="T43" s="114"/>
      <c r="U43" s="77">
        <v>0</v>
      </c>
      <c r="V43" s="77">
        <v>0</v>
      </c>
      <c r="W43" s="112">
        <f t="shared" si="11"/>
        <v>0</v>
      </c>
      <c r="X43" s="77">
        <v>0</v>
      </c>
      <c r="Y43" s="112">
        <f t="shared" si="12"/>
        <v>0</v>
      </c>
    </row>
    <row r="44" spans="1:25" ht="21" customHeight="1" x14ac:dyDescent="0.2">
      <c r="A44" s="305" t="s">
        <v>373</v>
      </c>
      <c r="B44" s="305"/>
      <c r="C44" s="305"/>
      <c r="D44" s="305"/>
      <c r="E44" s="305"/>
      <c r="F44" s="305"/>
      <c r="G44" s="8">
        <v>36</v>
      </c>
      <c r="H44" s="114">
        <v>0</v>
      </c>
      <c r="I44" s="114">
        <v>0</v>
      </c>
      <c r="J44" s="114">
        <v>0</v>
      </c>
      <c r="K44" s="114">
        <v>0</v>
      </c>
      <c r="L44" s="114">
        <v>0</v>
      </c>
      <c r="M44" s="114">
        <v>0</v>
      </c>
      <c r="N44" s="114">
        <v>0</v>
      </c>
      <c r="O44" s="114">
        <v>0</v>
      </c>
      <c r="P44" s="114">
        <v>0</v>
      </c>
      <c r="Q44" s="77">
        <v>0</v>
      </c>
      <c r="R44" s="114">
        <v>0</v>
      </c>
      <c r="S44" s="114"/>
      <c r="T44" s="114"/>
      <c r="U44" s="77">
        <v>0</v>
      </c>
      <c r="V44" s="77">
        <v>0</v>
      </c>
      <c r="W44" s="112">
        <f t="shared" si="11"/>
        <v>0</v>
      </c>
      <c r="X44" s="77">
        <v>0</v>
      </c>
      <c r="Y44" s="112">
        <f t="shared" si="12"/>
        <v>0</v>
      </c>
    </row>
    <row r="45" spans="1:25" ht="29.25" customHeight="1" x14ac:dyDescent="0.2">
      <c r="A45" s="305" t="s">
        <v>374</v>
      </c>
      <c r="B45" s="305"/>
      <c r="C45" s="305"/>
      <c r="D45" s="305"/>
      <c r="E45" s="305"/>
      <c r="F45" s="305"/>
      <c r="G45" s="8">
        <v>37</v>
      </c>
      <c r="H45" s="114">
        <v>0</v>
      </c>
      <c r="I45" s="114">
        <v>0</v>
      </c>
      <c r="J45" s="114">
        <v>0</v>
      </c>
      <c r="K45" s="114">
        <v>0</v>
      </c>
      <c r="L45" s="114">
        <v>0</v>
      </c>
      <c r="M45" s="114">
        <v>0</v>
      </c>
      <c r="N45" s="114">
        <v>0</v>
      </c>
      <c r="O45" s="114">
        <v>0</v>
      </c>
      <c r="P45" s="114">
        <v>0</v>
      </c>
      <c r="Q45" s="114">
        <v>0</v>
      </c>
      <c r="R45" s="77">
        <v>0</v>
      </c>
      <c r="S45" s="77">
        <v>0</v>
      </c>
      <c r="T45" s="77">
        <v>0</v>
      </c>
      <c r="U45" s="77">
        <v>0</v>
      </c>
      <c r="V45" s="77">
        <v>0</v>
      </c>
      <c r="W45" s="112">
        <f t="shared" si="11"/>
        <v>0</v>
      </c>
      <c r="X45" s="77">
        <v>0</v>
      </c>
      <c r="Y45" s="112">
        <f t="shared" si="12"/>
        <v>0</v>
      </c>
    </row>
    <row r="46" spans="1:25" ht="21" customHeight="1" x14ac:dyDescent="0.2">
      <c r="A46" s="305" t="s">
        <v>375</v>
      </c>
      <c r="B46" s="305"/>
      <c r="C46" s="305"/>
      <c r="D46" s="305"/>
      <c r="E46" s="305"/>
      <c r="F46" s="305"/>
      <c r="G46" s="8">
        <v>38</v>
      </c>
      <c r="H46" s="114">
        <v>0</v>
      </c>
      <c r="I46" s="114">
        <v>0</v>
      </c>
      <c r="J46" s="114">
        <v>0</v>
      </c>
      <c r="K46" s="114">
        <v>0</v>
      </c>
      <c r="L46" s="114">
        <v>0</v>
      </c>
      <c r="M46" s="114">
        <v>0</v>
      </c>
      <c r="N46" s="77">
        <v>0</v>
      </c>
      <c r="O46" s="77">
        <v>0</v>
      </c>
      <c r="P46" s="77">
        <v>0</v>
      </c>
      <c r="Q46" s="77">
        <v>0</v>
      </c>
      <c r="R46" s="77">
        <v>0</v>
      </c>
      <c r="S46" s="77">
        <v>0</v>
      </c>
      <c r="T46" s="77">
        <v>0</v>
      </c>
      <c r="U46" s="77">
        <v>0</v>
      </c>
      <c r="V46" s="77">
        <v>0</v>
      </c>
      <c r="W46" s="112">
        <f t="shared" si="11"/>
        <v>0</v>
      </c>
      <c r="X46" s="77">
        <v>0</v>
      </c>
      <c r="Y46" s="112">
        <f t="shared" si="12"/>
        <v>0</v>
      </c>
    </row>
    <row r="47" spans="1:25" x14ac:dyDescent="0.2">
      <c r="A47" s="305" t="s">
        <v>376</v>
      </c>
      <c r="B47" s="305"/>
      <c r="C47" s="305"/>
      <c r="D47" s="305"/>
      <c r="E47" s="305"/>
      <c r="F47" s="305"/>
      <c r="G47" s="8">
        <v>39</v>
      </c>
      <c r="H47" s="114">
        <v>0</v>
      </c>
      <c r="I47" s="114">
        <v>0</v>
      </c>
      <c r="J47" s="114">
        <v>0</v>
      </c>
      <c r="K47" s="114">
        <v>0</v>
      </c>
      <c r="L47" s="114">
        <v>0</v>
      </c>
      <c r="M47" s="114">
        <v>0</v>
      </c>
      <c r="N47" s="77">
        <v>-17521</v>
      </c>
      <c r="O47" s="77">
        <v>0</v>
      </c>
      <c r="P47" s="77">
        <v>0</v>
      </c>
      <c r="Q47" s="77">
        <v>0</v>
      </c>
      <c r="R47" s="77">
        <v>0</v>
      </c>
      <c r="S47" s="77">
        <v>0</v>
      </c>
      <c r="T47" s="77">
        <v>0</v>
      </c>
      <c r="U47" s="77">
        <v>0</v>
      </c>
      <c r="V47" s="77">
        <v>0</v>
      </c>
      <c r="W47" s="112">
        <f t="shared" si="11"/>
        <v>-17521</v>
      </c>
      <c r="X47" s="77">
        <v>0</v>
      </c>
      <c r="Y47" s="112">
        <f t="shared" si="12"/>
        <v>-17521</v>
      </c>
    </row>
    <row r="48" spans="1:25" x14ac:dyDescent="0.2">
      <c r="A48" s="305" t="s">
        <v>377</v>
      </c>
      <c r="B48" s="305"/>
      <c r="C48" s="305"/>
      <c r="D48" s="305"/>
      <c r="E48" s="305"/>
      <c r="F48" s="305"/>
      <c r="G48" s="8">
        <v>40</v>
      </c>
      <c r="H48" s="77">
        <v>0</v>
      </c>
      <c r="I48" s="77">
        <v>0</v>
      </c>
      <c r="J48" s="77">
        <v>0</v>
      </c>
      <c r="K48" s="77">
        <v>0</v>
      </c>
      <c r="L48" s="77">
        <v>0</v>
      </c>
      <c r="M48" s="77">
        <v>0</v>
      </c>
      <c r="N48" s="77">
        <v>0</v>
      </c>
      <c r="O48" s="77">
        <v>0</v>
      </c>
      <c r="P48" s="77">
        <v>0</v>
      </c>
      <c r="Q48" s="77">
        <v>0</v>
      </c>
      <c r="R48" s="77">
        <v>0</v>
      </c>
      <c r="S48" s="77">
        <v>0</v>
      </c>
      <c r="T48" s="77">
        <v>0</v>
      </c>
      <c r="U48" s="77">
        <v>0</v>
      </c>
      <c r="V48" s="77">
        <v>0</v>
      </c>
      <c r="W48" s="112">
        <f t="shared" si="11"/>
        <v>0</v>
      </c>
      <c r="X48" s="77">
        <v>0</v>
      </c>
      <c r="Y48" s="112">
        <f t="shared" si="12"/>
        <v>0</v>
      </c>
    </row>
    <row r="49" spans="1:25" x14ac:dyDescent="0.2">
      <c r="A49" s="305" t="s">
        <v>449</v>
      </c>
      <c r="B49" s="305"/>
      <c r="C49" s="305"/>
      <c r="D49" s="305"/>
      <c r="E49" s="305"/>
      <c r="F49" s="305"/>
      <c r="G49" s="8">
        <v>41</v>
      </c>
      <c r="H49" s="114">
        <v>0</v>
      </c>
      <c r="I49" s="114">
        <v>0</v>
      </c>
      <c r="J49" s="114">
        <v>0</v>
      </c>
      <c r="K49" s="114">
        <v>0</v>
      </c>
      <c r="L49" s="114">
        <v>0</v>
      </c>
      <c r="M49" s="114">
        <v>0</v>
      </c>
      <c r="N49" s="77">
        <v>3154</v>
      </c>
      <c r="O49" s="77">
        <v>0</v>
      </c>
      <c r="P49" s="77">
        <v>0</v>
      </c>
      <c r="Q49" s="77">
        <v>0</v>
      </c>
      <c r="R49" s="77">
        <v>0</v>
      </c>
      <c r="S49" s="77">
        <v>0</v>
      </c>
      <c r="T49" s="77">
        <v>0</v>
      </c>
      <c r="U49" s="77">
        <v>0</v>
      </c>
      <c r="V49" s="77">
        <v>0</v>
      </c>
      <c r="W49" s="112">
        <f t="shared" si="11"/>
        <v>3154</v>
      </c>
      <c r="X49" s="77">
        <v>0</v>
      </c>
      <c r="Y49" s="112">
        <f t="shared" si="12"/>
        <v>3154</v>
      </c>
    </row>
    <row r="50" spans="1:25" ht="32.25" customHeight="1" x14ac:dyDescent="0.2">
      <c r="A50" s="305" t="s">
        <v>450</v>
      </c>
      <c r="B50" s="305"/>
      <c r="C50" s="305"/>
      <c r="D50" s="305"/>
      <c r="E50" s="305"/>
      <c r="F50" s="305"/>
      <c r="G50" s="8">
        <v>42</v>
      </c>
      <c r="H50" s="77">
        <v>5702995</v>
      </c>
      <c r="I50" s="77">
        <v>-7181073</v>
      </c>
      <c r="J50" s="77">
        <v>0</v>
      </c>
      <c r="K50" s="77">
        <v>0</v>
      </c>
      <c r="L50" s="77">
        <v>0</v>
      </c>
      <c r="M50" s="77">
        <v>0</v>
      </c>
      <c r="N50" s="77">
        <v>0</v>
      </c>
      <c r="O50" s="77">
        <v>0</v>
      </c>
      <c r="P50" s="77">
        <v>0</v>
      </c>
      <c r="Q50" s="77">
        <v>0</v>
      </c>
      <c r="R50" s="77">
        <v>0</v>
      </c>
      <c r="S50" s="77">
        <v>0</v>
      </c>
      <c r="T50" s="77">
        <v>0</v>
      </c>
      <c r="U50" s="77">
        <v>656278</v>
      </c>
      <c r="V50" s="77">
        <v>0</v>
      </c>
      <c r="W50" s="112">
        <f t="shared" si="11"/>
        <v>-821800</v>
      </c>
      <c r="X50" s="77">
        <v>0</v>
      </c>
      <c r="Y50" s="112">
        <f t="shared" si="12"/>
        <v>-821800</v>
      </c>
    </row>
    <row r="51" spans="1:25" ht="26.25" customHeight="1" x14ac:dyDescent="0.2">
      <c r="A51" s="305" t="s">
        <v>437</v>
      </c>
      <c r="B51" s="305"/>
      <c r="C51" s="305"/>
      <c r="D51" s="305"/>
      <c r="E51" s="305"/>
      <c r="F51" s="305"/>
      <c r="G51" s="8">
        <v>43</v>
      </c>
      <c r="H51" s="77">
        <v>0</v>
      </c>
      <c r="I51" s="77">
        <v>0</v>
      </c>
      <c r="J51" s="77">
        <v>0</v>
      </c>
      <c r="K51" s="77">
        <v>0</v>
      </c>
      <c r="L51" s="77">
        <v>0</v>
      </c>
      <c r="M51" s="77">
        <v>0</v>
      </c>
      <c r="N51" s="77">
        <v>0</v>
      </c>
      <c r="O51" s="77">
        <v>0</v>
      </c>
      <c r="P51" s="77">
        <v>0</v>
      </c>
      <c r="Q51" s="77">
        <v>0</v>
      </c>
      <c r="R51" s="77">
        <v>0</v>
      </c>
      <c r="S51" s="77">
        <v>0</v>
      </c>
      <c r="T51" s="77">
        <v>0</v>
      </c>
      <c r="U51" s="77">
        <v>0</v>
      </c>
      <c r="V51" s="77">
        <v>0</v>
      </c>
      <c r="W51" s="112">
        <f t="shared" si="11"/>
        <v>0</v>
      </c>
      <c r="X51" s="77">
        <v>0</v>
      </c>
      <c r="Y51" s="112">
        <f t="shared" si="12"/>
        <v>0</v>
      </c>
    </row>
    <row r="52" spans="1:25" ht="22.5" customHeight="1" x14ac:dyDescent="0.2">
      <c r="A52" s="305" t="s">
        <v>451</v>
      </c>
      <c r="B52" s="305"/>
      <c r="C52" s="305"/>
      <c r="D52" s="305"/>
      <c r="E52" s="305"/>
      <c r="F52" s="305"/>
      <c r="G52" s="8">
        <v>44</v>
      </c>
      <c r="H52" s="77">
        <v>0</v>
      </c>
      <c r="I52" s="77">
        <v>0</v>
      </c>
      <c r="J52" s="77">
        <v>0</v>
      </c>
      <c r="K52" s="77">
        <v>0</v>
      </c>
      <c r="L52" s="77">
        <v>0</v>
      </c>
      <c r="M52" s="77">
        <v>0</v>
      </c>
      <c r="N52" s="77">
        <v>0</v>
      </c>
      <c r="O52" s="77">
        <v>0</v>
      </c>
      <c r="P52" s="77">
        <v>0</v>
      </c>
      <c r="Q52" s="77">
        <v>0</v>
      </c>
      <c r="R52" s="77">
        <v>0</v>
      </c>
      <c r="S52" s="77">
        <v>0</v>
      </c>
      <c r="T52" s="77">
        <v>0</v>
      </c>
      <c r="U52" s="77">
        <v>0</v>
      </c>
      <c r="V52" s="77">
        <v>0</v>
      </c>
      <c r="W52" s="112">
        <f t="shared" si="11"/>
        <v>0</v>
      </c>
      <c r="X52" s="77">
        <v>0</v>
      </c>
      <c r="Y52" s="112">
        <f t="shared" si="12"/>
        <v>0</v>
      </c>
    </row>
    <row r="53" spans="1:25" x14ac:dyDescent="0.2">
      <c r="A53" s="305" t="s">
        <v>452</v>
      </c>
      <c r="B53" s="305"/>
      <c r="C53" s="305"/>
      <c r="D53" s="305"/>
      <c r="E53" s="305"/>
      <c r="F53" s="305"/>
      <c r="G53" s="8">
        <v>45</v>
      </c>
      <c r="H53" s="77">
        <v>0</v>
      </c>
      <c r="I53" s="77">
        <v>0</v>
      </c>
      <c r="J53" s="77">
        <v>0</v>
      </c>
      <c r="K53" s="77">
        <v>0</v>
      </c>
      <c r="L53" s="77">
        <v>5250395</v>
      </c>
      <c r="M53" s="77">
        <v>0</v>
      </c>
      <c r="N53" s="77">
        <v>0</v>
      </c>
      <c r="O53" s="77">
        <v>0</v>
      </c>
      <c r="P53" s="77">
        <v>0</v>
      </c>
      <c r="Q53" s="77">
        <v>0</v>
      </c>
      <c r="R53" s="77">
        <v>0</v>
      </c>
      <c r="S53" s="77">
        <v>0</v>
      </c>
      <c r="T53" s="77">
        <v>0</v>
      </c>
      <c r="U53" s="77">
        <v>0</v>
      </c>
      <c r="V53" s="77">
        <v>0</v>
      </c>
      <c r="W53" s="112">
        <f t="shared" si="11"/>
        <v>-5250395</v>
      </c>
      <c r="X53" s="77">
        <v>0</v>
      </c>
      <c r="Y53" s="112">
        <f t="shared" si="12"/>
        <v>-5250395</v>
      </c>
    </row>
    <row r="54" spans="1:25" x14ac:dyDescent="0.2">
      <c r="A54" s="305" t="s">
        <v>439</v>
      </c>
      <c r="B54" s="305"/>
      <c r="C54" s="305"/>
      <c r="D54" s="305"/>
      <c r="E54" s="305"/>
      <c r="F54" s="305"/>
      <c r="G54" s="8">
        <v>46</v>
      </c>
      <c r="H54" s="77">
        <v>0</v>
      </c>
      <c r="I54" s="77">
        <v>0</v>
      </c>
      <c r="J54" s="77">
        <v>0</v>
      </c>
      <c r="K54" s="77">
        <v>0</v>
      </c>
      <c r="L54" s="77">
        <v>-3955234</v>
      </c>
      <c r="M54" s="77">
        <v>0</v>
      </c>
      <c r="N54" s="77">
        <v>0</v>
      </c>
      <c r="O54" s="77">
        <v>0</v>
      </c>
      <c r="P54" s="77">
        <v>0</v>
      </c>
      <c r="Q54" s="77">
        <v>0</v>
      </c>
      <c r="R54" s="77">
        <v>0</v>
      </c>
      <c r="S54" s="77">
        <v>0</v>
      </c>
      <c r="T54" s="77">
        <v>0</v>
      </c>
      <c r="U54" s="77">
        <v>0</v>
      </c>
      <c r="V54" s="77">
        <v>0</v>
      </c>
      <c r="W54" s="112">
        <f t="shared" si="11"/>
        <v>3955234</v>
      </c>
      <c r="X54" s="77">
        <v>0</v>
      </c>
      <c r="Y54" s="112">
        <f t="shared" si="12"/>
        <v>3955234</v>
      </c>
    </row>
    <row r="55" spans="1:25" x14ac:dyDescent="0.2">
      <c r="A55" s="305" t="s">
        <v>440</v>
      </c>
      <c r="B55" s="305"/>
      <c r="C55" s="305"/>
      <c r="D55" s="305"/>
      <c r="E55" s="305"/>
      <c r="F55" s="305"/>
      <c r="G55" s="8">
        <v>47</v>
      </c>
      <c r="H55" s="77">
        <v>0</v>
      </c>
      <c r="I55" s="77">
        <v>0</v>
      </c>
      <c r="J55" s="77">
        <v>0</v>
      </c>
      <c r="K55" s="77">
        <v>0</v>
      </c>
      <c r="L55" s="77">
        <v>0</v>
      </c>
      <c r="M55" s="77">
        <v>0</v>
      </c>
      <c r="N55" s="77">
        <v>0</v>
      </c>
      <c r="O55" s="77">
        <v>0</v>
      </c>
      <c r="P55" s="77">
        <v>0</v>
      </c>
      <c r="Q55" s="77">
        <v>0</v>
      </c>
      <c r="R55" s="77">
        <v>0</v>
      </c>
      <c r="S55" s="77">
        <v>0</v>
      </c>
      <c r="T55" s="77">
        <v>0</v>
      </c>
      <c r="U55" s="77">
        <v>-18578988</v>
      </c>
      <c r="V55" s="77">
        <v>0</v>
      </c>
      <c r="W55" s="112">
        <f t="shared" si="11"/>
        <v>-18578988</v>
      </c>
      <c r="X55" s="77">
        <v>0</v>
      </c>
      <c r="Y55" s="112">
        <f t="shared" si="12"/>
        <v>-18578988</v>
      </c>
    </row>
    <row r="56" spans="1:25" x14ac:dyDescent="0.2">
      <c r="A56" s="305" t="s">
        <v>441</v>
      </c>
      <c r="B56" s="305"/>
      <c r="C56" s="305"/>
      <c r="D56" s="305"/>
      <c r="E56" s="305"/>
      <c r="F56" s="305"/>
      <c r="G56" s="8">
        <v>48</v>
      </c>
      <c r="H56" s="77">
        <v>0</v>
      </c>
      <c r="I56" s="77">
        <v>0</v>
      </c>
      <c r="J56" s="77">
        <v>0</v>
      </c>
      <c r="K56" s="77">
        <v>0</v>
      </c>
      <c r="L56" s="77">
        <v>0</v>
      </c>
      <c r="M56" s="77">
        <v>0</v>
      </c>
      <c r="N56" s="77">
        <v>0</v>
      </c>
      <c r="O56" s="77">
        <v>0</v>
      </c>
      <c r="P56" s="77">
        <v>0</v>
      </c>
      <c r="Q56" s="77">
        <v>0</v>
      </c>
      <c r="R56" s="77">
        <v>0</v>
      </c>
      <c r="S56" s="77">
        <v>0</v>
      </c>
      <c r="T56" s="77">
        <v>0</v>
      </c>
      <c r="U56" s="77">
        <v>0</v>
      </c>
      <c r="V56" s="77">
        <v>0</v>
      </c>
      <c r="W56" s="112">
        <f t="shared" si="11"/>
        <v>0</v>
      </c>
      <c r="X56" s="77">
        <v>0</v>
      </c>
      <c r="Y56" s="112">
        <f t="shared" si="12"/>
        <v>0</v>
      </c>
    </row>
    <row r="57" spans="1:25" ht="23.25" customHeight="1" x14ac:dyDescent="0.2">
      <c r="A57" s="305" t="s">
        <v>453</v>
      </c>
      <c r="B57" s="305"/>
      <c r="C57" s="305"/>
      <c r="D57" s="305"/>
      <c r="E57" s="305"/>
      <c r="F57" s="305"/>
      <c r="G57" s="8">
        <v>49</v>
      </c>
      <c r="H57" s="77">
        <v>0</v>
      </c>
      <c r="I57" s="77">
        <v>0</v>
      </c>
      <c r="J57" s="77">
        <v>1314479</v>
      </c>
      <c r="K57" s="77">
        <v>0</v>
      </c>
      <c r="L57" s="77">
        <v>0</v>
      </c>
      <c r="M57" s="77">
        <v>0</v>
      </c>
      <c r="N57" s="77">
        <v>6107087</v>
      </c>
      <c r="O57" s="77">
        <v>0</v>
      </c>
      <c r="P57" s="77">
        <v>0</v>
      </c>
      <c r="Q57" s="77">
        <v>0</v>
      </c>
      <c r="R57" s="77">
        <v>0</v>
      </c>
      <c r="S57" s="77">
        <v>0</v>
      </c>
      <c r="T57" s="77">
        <v>0</v>
      </c>
      <c r="U57" s="77">
        <v>-7421566</v>
      </c>
      <c r="V57" s="77">
        <v>0</v>
      </c>
      <c r="W57" s="112">
        <f t="shared" si="11"/>
        <v>0</v>
      </c>
      <c r="X57" s="77">
        <v>0</v>
      </c>
      <c r="Y57" s="112">
        <f t="shared" si="12"/>
        <v>0</v>
      </c>
    </row>
    <row r="58" spans="1:25" ht="23.25" customHeight="1" x14ac:dyDescent="0.2">
      <c r="A58" s="305" t="s">
        <v>443</v>
      </c>
      <c r="B58" s="305"/>
      <c r="C58" s="305"/>
      <c r="D58" s="305"/>
      <c r="E58" s="305"/>
      <c r="F58" s="305"/>
      <c r="G58" s="8">
        <v>50</v>
      </c>
      <c r="H58" s="77">
        <v>0</v>
      </c>
      <c r="I58" s="77">
        <v>0</v>
      </c>
      <c r="J58" s="77">
        <v>0</v>
      </c>
      <c r="K58" s="77">
        <v>0</v>
      </c>
      <c r="L58" s="77">
        <v>0</v>
      </c>
      <c r="M58" s="77">
        <v>0</v>
      </c>
      <c r="N58" s="77">
        <v>0</v>
      </c>
      <c r="O58" s="77">
        <v>0</v>
      </c>
      <c r="P58" s="77">
        <v>0</v>
      </c>
      <c r="Q58" s="77">
        <v>0</v>
      </c>
      <c r="R58" s="77">
        <v>0</v>
      </c>
      <c r="S58" s="77">
        <v>0</v>
      </c>
      <c r="T58" s="77">
        <v>0</v>
      </c>
      <c r="U58" s="77">
        <v>0</v>
      </c>
      <c r="V58" s="77">
        <v>0</v>
      </c>
      <c r="W58" s="112">
        <f t="shared" si="11"/>
        <v>0</v>
      </c>
      <c r="X58" s="77">
        <v>0</v>
      </c>
      <c r="Y58" s="112">
        <f t="shared" si="12"/>
        <v>0</v>
      </c>
    </row>
    <row r="59" spans="1:25" ht="24" customHeight="1" x14ac:dyDescent="0.2">
      <c r="A59" s="323" t="s">
        <v>454</v>
      </c>
      <c r="B59" s="323"/>
      <c r="C59" s="323"/>
      <c r="D59" s="323"/>
      <c r="E59" s="323"/>
      <c r="F59" s="323"/>
      <c r="G59" s="10">
        <v>51</v>
      </c>
      <c r="H59" s="115">
        <f t="shared" ref="H59:T59" si="13">SUM(H39:H58)</f>
        <v>213600090</v>
      </c>
      <c r="I59" s="115">
        <f t="shared" si="13"/>
        <v>17178956</v>
      </c>
      <c r="J59" s="115">
        <f t="shared" si="13"/>
        <v>10049070</v>
      </c>
      <c r="K59" s="115">
        <f t="shared" si="13"/>
        <v>19590484</v>
      </c>
      <c r="L59" s="115">
        <f t="shared" si="13"/>
        <v>6928901</v>
      </c>
      <c r="M59" s="115">
        <f t="shared" si="13"/>
        <v>0</v>
      </c>
      <c r="N59" s="115">
        <f t="shared" si="13"/>
        <v>79981992</v>
      </c>
      <c r="O59" s="115">
        <f t="shared" si="13"/>
        <v>0</v>
      </c>
      <c r="P59" s="115">
        <f t="shared" si="13"/>
        <v>0</v>
      </c>
      <c r="Q59" s="115">
        <f t="shared" si="13"/>
        <v>0</v>
      </c>
      <c r="R59" s="115">
        <f t="shared" si="13"/>
        <v>0</v>
      </c>
      <c r="S59" s="115">
        <f t="shared" si="13"/>
        <v>0</v>
      </c>
      <c r="T59" s="115">
        <f t="shared" si="13"/>
        <v>0</v>
      </c>
      <c r="U59" s="115">
        <f>SUM(U39:U58)</f>
        <v>5964570</v>
      </c>
      <c r="V59" s="115">
        <f>SUM(V39:V58)</f>
        <v>47400244</v>
      </c>
      <c r="W59" s="115">
        <f>SUM(W39:W58)</f>
        <v>386836505</v>
      </c>
      <c r="X59" s="115">
        <f>SUM(X39:X58)</f>
        <v>0</v>
      </c>
      <c r="Y59" s="115">
        <f>SUM(Y39:Y58)</f>
        <v>386836505</v>
      </c>
    </row>
    <row r="60" spans="1:25" x14ac:dyDescent="0.2">
      <c r="A60" s="324" t="s">
        <v>378</v>
      </c>
      <c r="B60" s="325"/>
      <c r="C60" s="325"/>
      <c r="D60" s="325"/>
      <c r="E60" s="325"/>
      <c r="F60" s="325"/>
      <c r="G60" s="325"/>
      <c r="H60" s="325"/>
      <c r="I60" s="325"/>
      <c r="J60" s="325"/>
      <c r="K60" s="325"/>
      <c r="L60" s="325"/>
      <c r="M60" s="325"/>
      <c r="N60" s="325"/>
      <c r="O60" s="325"/>
      <c r="P60" s="325"/>
      <c r="Q60" s="325"/>
      <c r="R60" s="325"/>
      <c r="S60" s="325"/>
      <c r="T60" s="325"/>
      <c r="U60" s="325"/>
      <c r="V60" s="325"/>
      <c r="W60" s="325"/>
      <c r="X60" s="325"/>
      <c r="Y60" s="325"/>
    </row>
    <row r="61" spans="1:25" ht="31.5" customHeight="1" x14ac:dyDescent="0.2">
      <c r="A61" s="327" t="s">
        <v>455</v>
      </c>
      <c r="B61" s="327"/>
      <c r="C61" s="327"/>
      <c r="D61" s="327"/>
      <c r="E61" s="327"/>
      <c r="F61" s="327"/>
      <c r="G61" s="9">
        <v>52</v>
      </c>
      <c r="H61" s="113">
        <f t="shared" ref="H61:T61" si="14">SUM(H41:H49)</f>
        <v>0</v>
      </c>
      <c r="I61" s="113">
        <f t="shared" si="14"/>
        <v>0</v>
      </c>
      <c r="J61" s="113">
        <f t="shared" si="14"/>
        <v>0</v>
      </c>
      <c r="K61" s="113">
        <f t="shared" si="14"/>
        <v>0</v>
      </c>
      <c r="L61" s="113">
        <f t="shared" si="14"/>
        <v>0</v>
      </c>
      <c r="M61" s="113">
        <f t="shared" si="14"/>
        <v>0</v>
      </c>
      <c r="N61" s="113">
        <f t="shared" si="14"/>
        <v>-14367</v>
      </c>
      <c r="O61" s="113">
        <f t="shared" si="14"/>
        <v>0</v>
      </c>
      <c r="P61" s="113">
        <f t="shared" si="14"/>
        <v>0</v>
      </c>
      <c r="Q61" s="113">
        <f t="shared" si="14"/>
        <v>0</v>
      </c>
      <c r="R61" s="113">
        <f t="shared" si="14"/>
        <v>0</v>
      </c>
      <c r="S61" s="113">
        <f t="shared" si="14"/>
        <v>0</v>
      </c>
      <c r="T61" s="113">
        <f t="shared" si="14"/>
        <v>0</v>
      </c>
      <c r="U61" s="113">
        <f>SUM(U41:U49)</f>
        <v>0</v>
      </c>
      <c r="V61" s="113">
        <f>SUM(V41:V49)</f>
        <v>0</v>
      </c>
      <c r="W61" s="113">
        <f>SUM(W41:W49)</f>
        <v>-14367</v>
      </c>
      <c r="X61" s="113">
        <f>SUM(X41:X49)</f>
        <v>0</v>
      </c>
      <c r="Y61" s="113">
        <f>SUM(Y41:Y49)</f>
        <v>-14367</v>
      </c>
    </row>
    <row r="62" spans="1:25" ht="27.75" customHeight="1" x14ac:dyDescent="0.2">
      <c r="A62" s="327" t="s">
        <v>456</v>
      </c>
      <c r="B62" s="327"/>
      <c r="C62" s="327"/>
      <c r="D62" s="327"/>
      <c r="E62" s="327"/>
      <c r="F62" s="327"/>
      <c r="G62" s="9">
        <v>53</v>
      </c>
      <c r="H62" s="113">
        <f t="shared" ref="H62:T62" si="15">H40+H61</f>
        <v>0</v>
      </c>
      <c r="I62" s="113">
        <f t="shared" si="15"/>
        <v>0</v>
      </c>
      <c r="J62" s="113">
        <f t="shared" si="15"/>
        <v>0</v>
      </c>
      <c r="K62" s="113">
        <f t="shared" si="15"/>
        <v>0</v>
      </c>
      <c r="L62" s="113">
        <f t="shared" si="15"/>
        <v>0</v>
      </c>
      <c r="M62" s="113">
        <f t="shared" si="15"/>
        <v>0</v>
      </c>
      <c r="N62" s="113">
        <f t="shared" si="15"/>
        <v>-14367</v>
      </c>
      <c r="O62" s="113">
        <f t="shared" si="15"/>
        <v>0</v>
      </c>
      <c r="P62" s="113">
        <f t="shared" si="15"/>
        <v>0</v>
      </c>
      <c r="Q62" s="113">
        <f t="shared" si="15"/>
        <v>0</v>
      </c>
      <c r="R62" s="113">
        <f t="shared" si="15"/>
        <v>0</v>
      </c>
      <c r="S62" s="113">
        <f t="shared" si="15"/>
        <v>0</v>
      </c>
      <c r="T62" s="113">
        <f t="shared" si="15"/>
        <v>0</v>
      </c>
      <c r="U62" s="113">
        <f>U40+U61</f>
        <v>0</v>
      </c>
      <c r="V62" s="113">
        <f>V40+V61</f>
        <v>47400244</v>
      </c>
      <c r="W62" s="113">
        <f>W40+W61</f>
        <v>47385877</v>
      </c>
      <c r="X62" s="113">
        <f>X40+X61</f>
        <v>0</v>
      </c>
      <c r="Y62" s="113">
        <f>Y40+Y61</f>
        <v>47385877</v>
      </c>
    </row>
    <row r="63" spans="1:25" ht="29.25" customHeight="1" x14ac:dyDescent="0.2">
      <c r="A63" s="329" t="s">
        <v>457</v>
      </c>
      <c r="B63" s="329"/>
      <c r="C63" s="329"/>
      <c r="D63" s="329"/>
      <c r="E63" s="329"/>
      <c r="F63" s="329"/>
      <c r="G63" s="10">
        <v>54</v>
      </c>
      <c r="H63" s="115">
        <f t="shared" ref="H63:T63" si="16">SUM(H50:H58)</f>
        <v>5702995</v>
      </c>
      <c r="I63" s="115">
        <f t="shared" si="16"/>
        <v>-7181073</v>
      </c>
      <c r="J63" s="115">
        <f t="shared" si="16"/>
        <v>1314479</v>
      </c>
      <c r="K63" s="115">
        <f t="shared" si="16"/>
        <v>0</v>
      </c>
      <c r="L63" s="115">
        <f t="shared" si="16"/>
        <v>1295161</v>
      </c>
      <c r="M63" s="115">
        <f t="shared" si="16"/>
        <v>0</v>
      </c>
      <c r="N63" s="115">
        <f t="shared" si="16"/>
        <v>6107087</v>
      </c>
      <c r="O63" s="115">
        <f t="shared" si="16"/>
        <v>0</v>
      </c>
      <c r="P63" s="115">
        <f t="shared" si="16"/>
        <v>0</v>
      </c>
      <c r="Q63" s="115">
        <f t="shared" si="16"/>
        <v>0</v>
      </c>
      <c r="R63" s="115">
        <f t="shared" si="16"/>
        <v>0</v>
      </c>
      <c r="S63" s="115">
        <f t="shared" si="16"/>
        <v>0</v>
      </c>
      <c r="T63" s="115">
        <f t="shared" si="16"/>
        <v>0</v>
      </c>
      <c r="U63" s="115">
        <f>SUM(U50:U58)</f>
        <v>-25344276</v>
      </c>
      <c r="V63" s="115">
        <f>SUM(V50:V58)</f>
        <v>0</v>
      </c>
      <c r="W63" s="115">
        <f>SUM(W50:W58)</f>
        <v>-20695949</v>
      </c>
      <c r="X63" s="115">
        <f>SUM(X50:X58)</f>
        <v>0</v>
      </c>
      <c r="Y63" s="115">
        <f>SUM(Y50:Y58)</f>
        <v>-20695949</v>
      </c>
    </row>
  </sheetData>
  <sheetProtection algorithmName="SHA-512" hashValue="flITp46kYRDuGRLRsMIA3jaPPE4NXpK6qOdHKGOQyH0HW89smFicOfaF0swCnvVsYqx3lhxSbNEkqkVZYSaNyA==" saltValue="jr4Mklv/2NnknasYZ4UAZQ=="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39370078740157483" right="0.39370078740157483" top="0.39370078740157483" bottom="0.39370078740157483" header="0.51181102362204722" footer="0.51181102362204722"/>
  <pageSetup paperSize="9" scale="41"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6"/>
  <sheetViews>
    <sheetView tabSelected="1" view="pageBreakPreview" zoomScaleNormal="80" zoomScaleSheetLayoutView="100" workbookViewId="0">
      <selection activeCell="R5" sqref="Q5:R5"/>
    </sheetView>
  </sheetViews>
  <sheetFormatPr defaultRowHeight="12.75" x14ac:dyDescent="0.2"/>
  <cols>
    <col min="1" max="1" width="28" customWidth="1"/>
    <col min="2" max="2" width="23" customWidth="1"/>
    <col min="3" max="3" width="20.5703125" customWidth="1"/>
    <col min="4" max="4" width="12.7109375" customWidth="1"/>
    <col min="5" max="5" width="9.28515625" customWidth="1"/>
    <col min="6" max="6" width="7.42578125" customWidth="1"/>
    <col min="7" max="7" width="5.140625" customWidth="1"/>
    <col min="8" max="8" width="4.5703125" customWidth="1"/>
    <col min="9" max="9" width="2.28515625" customWidth="1"/>
    <col min="10" max="10" width="0.140625" customWidth="1"/>
  </cols>
  <sheetData>
    <row r="1" spans="1:10" ht="162" customHeight="1" x14ac:dyDescent="0.2">
      <c r="A1" s="331" t="s">
        <v>517</v>
      </c>
      <c r="B1" s="331"/>
      <c r="C1" s="331"/>
      <c r="D1" s="331"/>
      <c r="E1" s="331"/>
      <c r="F1" s="331"/>
      <c r="G1" s="331"/>
      <c r="H1" s="331"/>
      <c r="I1" s="331"/>
      <c r="J1" s="331"/>
    </row>
    <row r="2" spans="1:10" ht="42" customHeight="1" x14ac:dyDescent="0.2">
      <c r="A2" s="331"/>
      <c r="B2" s="331"/>
      <c r="C2" s="331"/>
      <c r="D2" s="331"/>
      <c r="E2" s="331"/>
      <c r="F2" s="331"/>
      <c r="G2" s="331"/>
      <c r="H2" s="331"/>
      <c r="I2" s="331"/>
      <c r="J2" s="332"/>
    </row>
    <row r="3" spans="1:10" ht="46.15" customHeight="1" x14ac:dyDescent="0.2">
      <c r="A3" s="331"/>
      <c r="B3" s="331"/>
      <c r="C3" s="331"/>
      <c r="D3" s="331"/>
      <c r="E3" s="331"/>
      <c r="F3" s="331"/>
      <c r="G3" s="331"/>
      <c r="H3" s="331"/>
      <c r="I3" s="331"/>
      <c r="J3" s="332"/>
    </row>
    <row r="4" spans="1:10" ht="37.15" customHeight="1" x14ac:dyDescent="0.2">
      <c r="A4" s="331"/>
      <c r="B4" s="331"/>
      <c r="C4" s="331"/>
      <c r="D4" s="331"/>
      <c r="E4" s="331"/>
      <c r="F4" s="331"/>
      <c r="G4" s="331"/>
      <c r="H4" s="331"/>
      <c r="I4" s="331"/>
      <c r="J4" s="332"/>
    </row>
    <row r="5" spans="1:10" ht="30" customHeight="1" x14ac:dyDescent="0.2">
      <c r="A5" s="331"/>
      <c r="B5" s="331"/>
      <c r="C5" s="331"/>
      <c r="D5" s="331"/>
      <c r="E5" s="331"/>
      <c r="F5" s="331"/>
      <c r="G5" s="331"/>
      <c r="H5" s="331"/>
      <c r="I5" s="331"/>
      <c r="J5" s="332"/>
    </row>
    <row r="6" spans="1:10" ht="31.15" customHeight="1" x14ac:dyDescent="0.2">
      <c r="A6" s="331"/>
      <c r="B6" s="331"/>
      <c r="C6" s="331"/>
      <c r="D6" s="331"/>
      <c r="E6" s="331"/>
      <c r="F6" s="331"/>
      <c r="G6" s="331"/>
      <c r="H6" s="331"/>
      <c r="I6" s="331"/>
      <c r="J6" s="332"/>
    </row>
    <row r="7" spans="1:10" ht="31.15" customHeight="1" x14ac:dyDescent="0.2">
      <c r="A7" s="331"/>
      <c r="B7" s="331"/>
      <c r="C7" s="331"/>
      <c r="D7" s="331"/>
      <c r="E7" s="331"/>
      <c r="F7" s="331"/>
      <c r="G7" s="331"/>
      <c r="H7" s="331"/>
      <c r="I7" s="331"/>
      <c r="J7" s="332"/>
    </row>
    <row r="8" spans="1:10" ht="52.15" customHeight="1" x14ac:dyDescent="0.2">
      <c r="A8" s="331"/>
      <c r="B8" s="331"/>
      <c r="C8" s="331"/>
      <c r="D8" s="331"/>
      <c r="E8" s="331"/>
      <c r="F8" s="331"/>
      <c r="G8" s="331"/>
      <c r="H8" s="331"/>
      <c r="I8" s="331"/>
      <c r="J8" s="332"/>
    </row>
    <row r="9" spans="1:10" ht="51" customHeight="1" x14ac:dyDescent="0.2">
      <c r="A9" s="331"/>
      <c r="B9" s="331"/>
      <c r="C9" s="331"/>
      <c r="D9" s="331"/>
      <c r="E9" s="331"/>
      <c r="F9" s="331"/>
      <c r="G9" s="331"/>
      <c r="H9" s="331"/>
      <c r="I9" s="331"/>
      <c r="J9" s="332"/>
    </row>
    <row r="10" spans="1:10" ht="67.150000000000006" customHeight="1" x14ac:dyDescent="0.2">
      <c r="A10" s="331"/>
      <c r="B10" s="331"/>
      <c r="C10" s="331"/>
      <c r="D10" s="331"/>
      <c r="E10" s="331"/>
      <c r="F10" s="331"/>
      <c r="G10" s="331"/>
      <c r="H10" s="331"/>
      <c r="I10" s="331"/>
      <c r="J10" s="332"/>
    </row>
    <row r="11" spans="1:10" ht="28.15" customHeight="1" x14ac:dyDescent="0.2">
      <c r="A11" s="331"/>
      <c r="B11" s="331"/>
      <c r="C11" s="331"/>
      <c r="D11" s="331"/>
      <c r="E11" s="331"/>
      <c r="F11" s="331"/>
      <c r="G11" s="331"/>
      <c r="H11" s="331"/>
      <c r="I11" s="331"/>
      <c r="J11" s="332"/>
    </row>
    <row r="12" spans="1:10" ht="67.900000000000006" customHeight="1" x14ac:dyDescent="0.2">
      <c r="A12" s="331"/>
      <c r="B12" s="331"/>
      <c r="C12" s="331"/>
      <c r="D12" s="331"/>
      <c r="E12" s="331"/>
      <c r="F12" s="331"/>
      <c r="G12" s="331"/>
      <c r="H12" s="331"/>
      <c r="I12" s="331"/>
      <c r="J12" s="332"/>
    </row>
    <row r="13" spans="1:10" ht="54.6" customHeight="1" x14ac:dyDescent="0.2">
      <c r="A13" s="331"/>
      <c r="B13" s="331"/>
      <c r="C13" s="331"/>
      <c r="D13" s="331"/>
      <c r="E13" s="331"/>
      <c r="F13" s="331"/>
      <c r="G13" s="331"/>
      <c r="H13" s="331"/>
      <c r="I13" s="331"/>
      <c r="J13" s="332"/>
    </row>
    <row r="14" spans="1:10" ht="173.25" customHeight="1" x14ac:dyDescent="0.2">
      <c r="A14" s="331"/>
      <c r="B14" s="331"/>
      <c r="C14" s="331"/>
      <c r="D14" s="331"/>
      <c r="E14" s="331"/>
      <c r="F14" s="331"/>
      <c r="G14" s="331"/>
      <c r="H14" s="331"/>
      <c r="I14" s="331"/>
      <c r="J14" s="332"/>
    </row>
    <row r="15" spans="1:10" ht="218.25" customHeight="1" x14ac:dyDescent="0.2">
      <c r="A15" s="331"/>
      <c r="B15" s="331"/>
      <c r="C15" s="331"/>
      <c r="D15" s="331"/>
      <c r="E15" s="331"/>
      <c r="F15" s="331"/>
      <c r="G15" s="331"/>
      <c r="H15" s="331"/>
      <c r="I15" s="331"/>
      <c r="J15" s="332"/>
    </row>
    <row r="16" spans="1:10" ht="154.5" customHeight="1" x14ac:dyDescent="0.2">
      <c r="A16" s="331"/>
      <c r="B16" s="331"/>
      <c r="C16" s="331"/>
      <c r="D16" s="331"/>
      <c r="E16" s="331"/>
      <c r="F16" s="331"/>
      <c r="G16" s="331"/>
      <c r="H16" s="331"/>
      <c r="I16" s="331"/>
      <c r="J16" s="332"/>
    </row>
    <row r="17" spans="1:10" ht="54" customHeight="1" x14ac:dyDescent="0.2">
      <c r="A17" s="331"/>
      <c r="B17" s="331"/>
      <c r="C17" s="331"/>
      <c r="D17" s="331"/>
      <c r="E17" s="331"/>
      <c r="F17" s="331"/>
      <c r="G17" s="331"/>
      <c r="H17" s="331"/>
      <c r="I17" s="331"/>
      <c r="J17" s="332"/>
    </row>
    <row r="18" spans="1:10" ht="41.45" customHeight="1" x14ac:dyDescent="0.2">
      <c r="A18" s="331"/>
      <c r="B18" s="331"/>
      <c r="C18" s="331"/>
      <c r="D18" s="331"/>
      <c r="E18" s="331"/>
      <c r="F18" s="331"/>
      <c r="G18" s="331"/>
      <c r="H18" s="331"/>
      <c r="I18" s="331"/>
      <c r="J18" s="332"/>
    </row>
    <row r="19" spans="1:10" ht="32.450000000000003" customHeight="1" x14ac:dyDescent="0.2">
      <c r="A19" s="331"/>
      <c r="B19" s="331"/>
      <c r="C19" s="331"/>
      <c r="D19" s="331"/>
      <c r="E19" s="331"/>
      <c r="F19" s="331"/>
      <c r="G19" s="331"/>
      <c r="H19" s="331"/>
      <c r="I19" s="331"/>
      <c r="J19" s="332"/>
    </row>
    <row r="20" spans="1:10" ht="51.6" customHeight="1" x14ac:dyDescent="0.2">
      <c r="A20" s="331"/>
      <c r="B20" s="331"/>
      <c r="C20" s="331"/>
      <c r="D20" s="331"/>
      <c r="E20" s="331"/>
      <c r="F20" s="331"/>
      <c r="G20" s="331"/>
      <c r="H20" s="331"/>
      <c r="I20" s="331"/>
      <c r="J20" s="332"/>
    </row>
    <row r="21" spans="1:10" ht="36" customHeight="1" x14ac:dyDescent="0.2">
      <c r="A21" s="331"/>
      <c r="B21" s="331"/>
      <c r="C21" s="331"/>
      <c r="D21" s="331"/>
      <c r="E21" s="331"/>
      <c r="F21" s="331"/>
      <c r="G21" s="331"/>
      <c r="H21" s="331"/>
      <c r="I21" s="331"/>
      <c r="J21" s="332"/>
    </row>
    <row r="22" spans="1:10" ht="40.9" customHeight="1" x14ac:dyDescent="0.2">
      <c r="A22" s="331"/>
      <c r="B22" s="331"/>
      <c r="C22" s="331"/>
      <c r="D22" s="331"/>
      <c r="E22" s="331"/>
      <c r="F22" s="331"/>
      <c r="G22" s="331"/>
      <c r="H22" s="331"/>
      <c r="I22" s="331"/>
      <c r="J22" s="332"/>
    </row>
    <row r="23" spans="1:10" ht="40.9" customHeight="1" x14ac:dyDescent="0.2">
      <c r="A23" s="331"/>
      <c r="B23" s="331"/>
      <c r="C23" s="331"/>
      <c r="D23" s="331"/>
      <c r="E23" s="331"/>
      <c r="F23" s="331"/>
      <c r="G23" s="331"/>
      <c r="H23" s="331"/>
      <c r="I23" s="331"/>
      <c r="J23" s="332"/>
    </row>
    <row r="24" spans="1:10" ht="39.6" customHeight="1" x14ac:dyDescent="0.2">
      <c r="A24" s="331"/>
      <c r="B24" s="331"/>
      <c r="C24" s="331"/>
      <c r="D24" s="331"/>
      <c r="E24" s="331"/>
      <c r="F24" s="331"/>
      <c r="G24" s="331"/>
      <c r="H24" s="331"/>
      <c r="I24" s="331"/>
      <c r="J24" s="332"/>
    </row>
    <row r="25" spans="1:10" ht="48" customHeight="1" x14ac:dyDescent="0.2">
      <c r="A25" s="331"/>
      <c r="B25" s="331"/>
      <c r="C25" s="331"/>
      <c r="D25" s="331"/>
      <c r="E25" s="331"/>
      <c r="F25" s="331"/>
      <c r="G25" s="331"/>
      <c r="H25" s="331"/>
      <c r="I25" s="331"/>
      <c r="J25" s="332"/>
    </row>
    <row r="26" spans="1:10" ht="40.9" customHeight="1" x14ac:dyDescent="0.2">
      <c r="A26" s="331"/>
      <c r="B26" s="331"/>
      <c r="C26" s="331"/>
      <c r="D26" s="331"/>
      <c r="E26" s="331"/>
      <c r="F26" s="331"/>
      <c r="G26" s="331"/>
      <c r="H26" s="331"/>
      <c r="I26" s="331"/>
      <c r="J26" s="332"/>
    </row>
    <row r="27" spans="1:10" ht="45.6" customHeight="1" x14ac:dyDescent="0.2">
      <c r="A27" s="331"/>
      <c r="B27" s="331"/>
      <c r="C27" s="331"/>
      <c r="D27" s="331"/>
      <c r="E27" s="331"/>
      <c r="F27" s="331"/>
      <c r="G27" s="331"/>
      <c r="H27" s="331"/>
      <c r="I27" s="331"/>
      <c r="J27" s="332"/>
    </row>
    <row r="28" spans="1:10" ht="50.25" customHeight="1" x14ac:dyDescent="0.2">
      <c r="A28" s="331"/>
      <c r="B28" s="331"/>
      <c r="C28" s="331"/>
      <c r="D28" s="331"/>
      <c r="E28" s="331"/>
      <c r="F28" s="331"/>
      <c r="G28" s="331"/>
      <c r="H28" s="331"/>
      <c r="I28" s="331"/>
      <c r="J28" s="332"/>
    </row>
    <row r="29" spans="1:10" ht="43.15" customHeight="1" x14ac:dyDescent="0.2">
      <c r="A29" s="331"/>
      <c r="B29" s="331"/>
      <c r="C29" s="331"/>
      <c r="D29" s="331"/>
      <c r="E29" s="331"/>
      <c r="F29" s="331"/>
      <c r="G29" s="331"/>
      <c r="H29" s="331"/>
      <c r="I29" s="331"/>
      <c r="J29" s="332"/>
    </row>
    <row r="30" spans="1:10" ht="169.5" customHeight="1" x14ac:dyDescent="0.2">
      <c r="A30" s="331"/>
      <c r="B30" s="331"/>
      <c r="C30" s="331"/>
      <c r="D30" s="331"/>
      <c r="E30" s="331"/>
      <c r="F30" s="331"/>
      <c r="G30" s="331"/>
      <c r="H30" s="331"/>
      <c r="I30" s="331"/>
      <c r="J30" s="332"/>
    </row>
    <row r="31" spans="1:10" ht="65.25" customHeight="1" x14ac:dyDescent="0.2">
      <c r="A31" s="331"/>
      <c r="B31" s="331"/>
      <c r="C31" s="331"/>
      <c r="D31" s="331"/>
      <c r="E31" s="331"/>
      <c r="F31" s="331"/>
      <c r="G31" s="331"/>
      <c r="H31" s="331"/>
      <c r="I31" s="331"/>
      <c r="J31" s="332"/>
    </row>
    <row r="32" spans="1:10" ht="24.75" customHeight="1" x14ac:dyDescent="0.2">
      <c r="A32" s="331"/>
      <c r="B32" s="331"/>
      <c r="C32" s="331"/>
      <c r="D32" s="331"/>
      <c r="E32" s="331"/>
      <c r="F32" s="331"/>
      <c r="G32" s="331"/>
      <c r="H32" s="331"/>
      <c r="I32" s="331"/>
      <c r="J32" s="332"/>
    </row>
    <row r="33" spans="1:10" ht="24" customHeight="1" x14ac:dyDescent="0.2">
      <c r="A33" s="331"/>
      <c r="B33" s="331"/>
      <c r="C33" s="331"/>
      <c r="D33" s="331"/>
      <c r="E33" s="331"/>
      <c r="F33" s="331"/>
      <c r="G33" s="331"/>
      <c r="H33" s="331"/>
      <c r="I33" s="331"/>
      <c r="J33" s="332"/>
    </row>
    <row r="34" spans="1:10" ht="151.5" customHeight="1" x14ac:dyDescent="0.2">
      <c r="A34" s="331"/>
      <c r="B34" s="331"/>
      <c r="C34" s="331"/>
      <c r="D34" s="331"/>
      <c r="E34" s="331"/>
      <c r="F34" s="331"/>
      <c r="G34" s="331"/>
      <c r="H34" s="331"/>
      <c r="I34" s="331"/>
      <c r="J34" s="332"/>
    </row>
    <row r="35" spans="1:10" ht="59.25" customHeight="1" x14ac:dyDescent="0.2">
      <c r="A35" s="331"/>
      <c r="B35" s="331"/>
      <c r="C35" s="331"/>
      <c r="D35" s="331"/>
      <c r="E35" s="331"/>
      <c r="F35" s="331"/>
      <c r="G35" s="331"/>
      <c r="H35" s="331"/>
      <c r="I35" s="331"/>
      <c r="J35" s="332"/>
    </row>
    <row r="36" spans="1:10" ht="130.9" customHeight="1" x14ac:dyDescent="0.2">
      <c r="A36" s="331"/>
      <c r="B36" s="331"/>
      <c r="C36" s="331"/>
      <c r="D36" s="331"/>
      <c r="E36" s="331"/>
      <c r="F36" s="331"/>
      <c r="G36" s="331"/>
      <c r="H36" s="331"/>
      <c r="I36" s="331"/>
      <c r="J36" s="332"/>
    </row>
    <row r="37" spans="1:10" ht="43.9" customHeight="1" x14ac:dyDescent="0.2">
      <c r="A37" s="331"/>
      <c r="B37" s="331"/>
      <c r="C37" s="331"/>
      <c r="D37" s="331"/>
      <c r="E37" s="331"/>
      <c r="F37" s="331"/>
      <c r="G37" s="331"/>
      <c r="H37" s="331"/>
      <c r="I37" s="331"/>
      <c r="J37" s="332"/>
    </row>
    <row r="38" spans="1:10" ht="121.15" customHeight="1" x14ac:dyDescent="0.2">
      <c r="A38" s="331"/>
      <c r="B38" s="331"/>
      <c r="C38" s="331"/>
      <c r="D38" s="331"/>
      <c r="E38" s="331"/>
      <c r="F38" s="331"/>
      <c r="G38" s="331"/>
      <c r="H38" s="331"/>
      <c r="I38" s="331"/>
      <c r="J38" s="332"/>
    </row>
    <row r="39" spans="1:10" ht="80.25" customHeight="1" x14ac:dyDescent="0.2">
      <c r="A39" s="331"/>
      <c r="B39" s="331"/>
      <c r="C39" s="331"/>
      <c r="D39" s="331"/>
      <c r="E39" s="331"/>
      <c r="F39" s="331"/>
      <c r="G39" s="331"/>
      <c r="H39" s="331"/>
      <c r="I39" s="331"/>
      <c r="J39" s="332"/>
    </row>
    <row r="40" spans="1:10" ht="45.6" customHeight="1" x14ac:dyDescent="0.2">
      <c r="A40" s="331"/>
      <c r="B40" s="331"/>
      <c r="C40" s="331"/>
      <c r="D40" s="331"/>
      <c r="E40" s="331"/>
      <c r="F40" s="331"/>
      <c r="G40" s="331"/>
      <c r="H40" s="331"/>
      <c r="I40" s="331"/>
      <c r="J40" s="332"/>
    </row>
    <row r="41" spans="1:10" ht="23.45" customHeight="1" x14ac:dyDescent="0.2">
      <c r="A41" s="331"/>
      <c r="B41" s="331"/>
      <c r="C41" s="331"/>
      <c r="D41" s="331"/>
      <c r="E41" s="331"/>
      <c r="F41" s="331"/>
      <c r="G41" s="331"/>
      <c r="H41" s="331"/>
      <c r="I41" s="331"/>
      <c r="J41" s="332"/>
    </row>
    <row r="42" spans="1:10" ht="52.9" customHeight="1" x14ac:dyDescent="0.2">
      <c r="A42" s="331"/>
      <c r="B42" s="331"/>
      <c r="C42" s="331"/>
      <c r="D42" s="331"/>
      <c r="E42" s="331"/>
      <c r="F42" s="331"/>
      <c r="G42" s="331"/>
      <c r="H42" s="331"/>
      <c r="I42" s="331"/>
      <c r="J42" s="332"/>
    </row>
    <row r="43" spans="1:10" ht="106.5" customHeight="1" x14ac:dyDescent="0.2">
      <c r="A43" s="331"/>
      <c r="B43" s="331"/>
      <c r="C43" s="331"/>
      <c r="D43" s="331"/>
      <c r="E43" s="331"/>
      <c r="F43" s="331"/>
      <c r="G43" s="331"/>
      <c r="H43" s="331"/>
      <c r="I43" s="331"/>
      <c r="J43" s="332"/>
    </row>
    <row r="44" spans="1:10" ht="78.599999999999994" customHeight="1" x14ac:dyDescent="0.2">
      <c r="A44" s="331"/>
      <c r="B44" s="331"/>
      <c r="C44" s="331"/>
      <c r="D44" s="331"/>
      <c r="E44" s="331"/>
      <c r="F44" s="331"/>
      <c r="G44" s="331"/>
      <c r="H44" s="331"/>
      <c r="I44" s="331"/>
      <c r="J44" s="332"/>
    </row>
    <row r="45" spans="1:10" ht="24" customHeight="1" x14ac:dyDescent="0.2">
      <c r="A45" s="331"/>
      <c r="B45" s="331"/>
      <c r="C45" s="331"/>
      <c r="D45" s="331"/>
      <c r="E45" s="331"/>
      <c r="F45" s="331"/>
      <c r="G45" s="331"/>
      <c r="H45" s="331"/>
      <c r="I45" s="331"/>
      <c r="J45" s="332"/>
    </row>
    <row r="46" spans="1:10" ht="44.45" customHeight="1" x14ac:dyDescent="0.2">
      <c r="A46" s="331"/>
      <c r="B46" s="331"/>
      <c r="C46" s="331"/>
      <c r="D46" s="331"/>
      <c r="E46" s="331"/>
      <c r="F46" s="331"/>
      <c r="G46" s="331"/>
      <c r="H46" s="331"/>
      <c r="I46" s="331"/>
      <c r="J46" s="332"/>
    </row>
    <row r="47" spans="1:10" ht="18" customHeight="1" x14ac:dyDescent="0.2">
      <c r="A47" s="331"/>
      <c r="B47" s="331"/>
      <c r="C47" s="331"/>
      <c r="D47" s="331"/>
      <c r="E47" s="331"/>
      <c r="F47" s="331"/>
      <c r="G47" s="331"/>
      <c r="H47" s="331"/>
      <c r="I47" s="331"/>
      <c r="J47" s="332"/>
    </row>
    <row r="48" spans="1:10" ht="63.75" customHeight="1" x14ac:dyDescent="0.2">
      <c r="A48" s="331"/>
      <c r="B48" s="331"/>
      <c r="C48" s="331"/>
      <c r="D48" s="331"/>
      <c r="E48" s="331"/>
      <c r="F48" s="331"/>
      <c r="G48" s="331"/>
      <c r="H48" s="331"/>
      <c r="I48" s="331"/>
      <c r="J48" s="332"/>
    </row>
    <row r="49" spans="1:16" ht="18" customHeight="1" x14ac:dyDescent="0.2">
      <c r="A49" s="331"/>
      <c r="B49" s="331"/>
      <c r="C49" s="331"/>
      <c r="D49" s="331"/>
      <c r="E49" s="331"/>
      <c r="F49" s="331"/>
      <c r="G49" s="331"/>
      <c r="H49" s="331"/>
      <c r="I49" s="331"/>
      <c r="J49" s="332"/>
    </row>
    <row r="50" spans="1:16" x14ac:dyDescent="0.2">
      <c r="A50" s="331"/>
      <c r="B50" s="331"/>
      <c r="C50" s="331"/>
      <c r="D50" s="331"/>
      <c r="E50" s="331"/>
      <c r="F50" s="331"/>
      <c r="G50" s="331"/>
      <c r="H50" s="331"/>
      <c r="I50" s="331"/>
      <c r="J50" s="332"/>
    </row>
    <row r="51" spans="1:16" ht="38.25" customHeight="1" x14ac:dyDescent="0.2">
      <c r="A51" s="331"/>
      <c r="B51" s="331"/>
      <c r="C51" s="331"/>
      <c r="D51" s="331"/>
      <c r="E51" s="331"/>
      <c r="F51" s="331"/>
      <c r="G51" s="331"/>
      <c r="H51" s="331"/>
      <c r="I51" s="331"/>
      <c r="J51" s="332"/>
    </row>
    <row r="52" spans="1:16" ht="30" customHeight="1" x14ac:dyDescent="0.2">
      <c r="A52" s="331"/>
      <c r="B52" s="331"/>
      <c r="C52" s="331"/>
      <c r="D52" s="331"/>
      <c r="E52" s="331"/>
      <c r="F52" s="331"/>
      <c r="G52" s="331"/>
      <c r="H52" s="331"/>
      <c r="I52" s="331"/>
      <c r="J52" s="332"/>
    </row>
    <row r="53" spans="1:16" ht="35.25" customHeight="1" x14ac:dyDescent="0.2">
      <c r="A53" s="331"/>
      <c r="B53" s="331"/>
      <c r="C53" s="331"/>
      <c r="D53" s="331"/>
      <c r="E53" s="331"/>
      <c r="F53" s="331"/>
      <c r="G53" s="331"/>
      <c r="H53" s="331"/>
      <c r="I53" s="331"/>
      <c r="J53" s="332"/>
    </row>
    <row r="54" spans="1:16" ht="30" customHeight="1" x14ac:dyDescent="0.2">
      <c r="A54" s="331"/>
      <c r="B54" s="331"/>
      <c r="C54" s="331"/>
      <c r="D54" s="331"/>
      <c r="E54" s="331"/>
      <c r="F54" s="331"/>
      <c r="G54" s="331"/>
      <c r="H54" s="331"/>
      <c r="I54" s="331"/>
      <c r="J54" s="332"/>
      <c r="P54" s="116"/>
    </row>
    <row r="55" spans="1:16" ht="30" customHeight="1" x14ac:dyDescent="0.2">
      <c r="A55" s="331"/>
      <c r="B55" s="331"/>
      <c r="C55" s="331"/>
      <c r="D55" s="331"/>
      <c r="E55" s="331"/>
      <c r="F55" s="331"/>
      <c r="G55" s="331"/>
      <c r="H55" s="331"/>
      <c r="I55" s="331"/>
      <c r="J55" s="332"/>
    </row>
    <row r="56" spans="1:16" ht="30" customHeight="1" x14ac:dyDescent="0.2">
      <c r="A56" s="331"/>
      <c r="B56" s="331"/>
      <c r="C56" s="331"/>
      <c r="D56" s="331"/>
      <c r="E56" s="331"/>
      <c r="F56" s="331"/>
      <c r="G56" s="331"/>
      <c r="H56" s="331"/>
      <c r="I56" s="331"/>
      <c r="J56" s="332"/>
    </row>
    <row r="57" spans="1:16" ht="30" customHeight="1" x14ac:dyDescent="0.2">
      <c r="A57" s="331"/>
      <c r="B57" s="331"/>
      <c r="C57" s="331"/>
      <c r="D57" s="331"/>
      <c r="E57" s="331"/>
      <c r="F57" s="331"/>
      <c r="G57" s="331"/>
      <c r="H57" s="331"/>
      <c r="I57" s="331"/>
      <c r="J57" s="332"/>
    </row>
    <row r="58" spans="1:16" ht="14.25" customHeight="1" x14ac:dyDescent="0.2">
      <c r="A58" s="331"/>
      <c r="B58" s="331"/>
      <c r="C58" s="331"/>
      <c r="D58" s="331"/>
      <c r="E58" s="331"/>
      <c r="F58" s="331"/>
      <c r="G58" s="331"/>
      <c r="H58" s="331"/>
      <c r="I58" s="331"/>
      <c r="J58" s="332"/>
    </row>
    <row r="59" spans="1:16" ht="14.25" customHeight="1" x14ac:dyDescent="0.2">
      <c r="A59" s="331"/>
      <c r="B59" s="331"/>
      <c r="C59" s="331"/>
      <c r="D59" s="331"/>
      <c r="E59" s="331"/>
      <c r="F59" s="331"/>
      <c r="G59" s="331"/>
      <c r="H59" s="331"/>
      <c r="I59" s="331"/>
      <c r="J59" s="332"/>
    </row>
    <row r="60" spans="1:16" ht="14.25" customHeight="1" x14ac:dyDescent="0.2">
      <c r="A60" s="331"/>
      <c r="B60" s="331"/>
      <c r="C60" s="331"/>
      <c r="D60" s="331"/>
      <c r="E60" s="331"/>
      <c r="F60" s="331"/>
      <c r="G60" s="331"/>
      <c r="H60" s="331"/>
      <c r="I60" s="331"/>
      <c r="J60" s="332"/>
    </row>
    <row r="61" spans="1:16" ht="14.25" customHeight="1" x14ac:dyDescent="0.2">
      <c r="A61" s="331"/>
      <c r="B61" s="331"/>
      <c r="C61" s="331"/>
      <c r="D61" s="331"/>
      <c r="E61" s="331"/>
      <c r="F61" s="331"/>
      <c r="G61" s="331"/>
      <c r="H61" s="331"/>
      <c r="I61" s="331"/>
      <c r="J61" s="332"/>
    </row>
    <row r="62" spans="1:16" ht="14.25" customHeight="1" x14ac:dyDescent="0.2">
      <c r="A62" s="331"/>
      <c r="B62" s="331"/>
      <c r="C62" s="331"/>
      <c r="D62" s="331"/>
      <c r="E62" s="331"/>
      <c r="F62" s="331"/>
      <c r="G62" s="331"/>
      <c r="H62" s="331"/>
      <c r="I62" s="331"/>
      <c r="J62" s="332"/>
    </row>
    <row r="63" spans="1:16" ht="14.25" customHeight="1" x14ac:dyDescent="0.2">
      <c r="A63" s="331"/>
      <c r="B63" s="331"/>
      <c r="C63" s="331"/>
      <c r="D63" s="331"/>
      <c r="E63" s="331"/>
      <c r="F63" s="331"/>
      <c r="G63" s="331"/>
      <c r="H63" s="331"/>
      <c r="I63" s="331"/>
      <c r="J63" s="332"/>
    </row>
    <row r="64" spans="1:16" ht="14.25" customHeight="1" x14ac:dyDescent="0.2">
      <c r="A64" s="331"/>
      <c r="B64" s="331"/>
      <c r="C64" s="331"/>
      <c r="D64" s="331"/>
      <c r="E64" s="331"/>
      <c r="F64" s="331"/>
      <c r="G64" s="331"/>
      <c r="H64" s="331"/>
      <c r="I64" s="331"/>
      <c r="J64" s="332"/>
    </row>
    <row r="65" spans="1:10" ht="14.25" customHeight="1" x14ac:dyDescent="0.2">
      <c r="A65" s="331"/>
      <c r="B65" s="331"/>
      <c r="C65" s="331"/>
      <c r="D65" s="331"/>
      <c r="E65" s="331"/>
      <c r="F65" s="331"/>
      <c r="G65" s="331"/>
      <c r="H65" s="331"/>
      <c r="I65" s="331"/>
      <c r="J65" s="332"/>
    </row>
    <row r="66" spans="1:10" ht="14.25" customHeight="1" x14ac:dyDescent="0.2">
      <c r="A66" s="331"/>
      <c r="B66" s="331"/>
      <c r="C66" s="331"/>
      <c r="D66" s="331"/>
      <c r="E66" s="331"/>
      <c r="F66" s="331"/>
      <c r="G66" s="331"/>
      <c r="H66" s="331"/>
      <c r="I66" s="331"/>
      <c r="J66" s="332"/>
    </row>
  </sheetData>
  <mergeCells count="2">
    <mergeCell ref="A1:I66"/>
    <mergeCell ref="J1:J66"/>
  </mergeCells>
  <printOptions horizontalCentered="1"/>
  <pageMargins left="0.47244094488188981" right="0.47244094488188981" top="0.59055118110236227" bottom="0.59055118110236227" header="0.31496062992125984" footer="0.31496062992125984"/>
  <pageSetup paperSize="9"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22baa3bd-a2fa-4ea9-9ebb-3a9c6a55952b"/>
    <ds:schemaRef ds:uri="http://www.w3.org/XML/1998/namespace"/>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8745bc5-821e-4205-946a-621c2da728c8"/>
    <ds:schemaRef ds:uri="http://schemas.microsoft.com/office/2006/metadata/properties"/>
  </ds:schemaRefs>
</ds:datastoreItem>
</file>

<file path=customXml/itemProps2.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Notes!Podrucje_ispisa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Polančec Ankica</cp:lastModifiedBy>
  <cp:lastPrinted>2024-04-03T14:27:38Z</cp:lastPrinted>
  <dcterms:created xsi:type="dcterms:W3CDTF">2008-10-17T11:51:54Z</dcterms:created>
  <dcterms:modified xsi:type="dcterms:W3CDTF">2024-04-03T14:27:41Z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