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21" r:id="rId7"/>
  </sheets>
  <definedNames>
    <definedName name="OLE_LINK7" localSheetId="6">bilješke!$B$49</definedName>
    <definedName name="_xlnm.Print_Area" localSheetId="6">bilješke!$A$1:$E$72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J47" i="20" s="1"/>
  <c r="K45" i="20"/>
  <c r="J19" i="20"/>
  <c r="K19" i="20"/>
  <c r="K21" i="20" s="1"/>
  <c r="J39" i="20"/>
  <c r="J46" i="20" s="1"/>
  <c r="J32" i="20"/>
  <c r="J28" i="20"/>
  <c r="J14" i="20"/>
  <c r="J101" i="19"/>
  <c r="J91" i="19"/>
  <c r="J87" i="19"/>
  <c r="J83" i="19"/>
  <c r="J80" i="19"/>
  <c r="J70" i="19" s="1"/>
  <c r="J115" i="19" s="1"/>
  <c r="J73" i="19"/>
  <c r="J50" i="19"/>
  <c r="J42" i="19"/>
  <c r="J41" i="19" s="1"/>
  <c r="J36" i="19"/>
  <c r="J27" i="19"/>
  <c r="J17" i="19"/>
  <c r="J10" i="19"/>
  <c r="J23" i="17"/>
  <c r="J25" i="17" s="1"/>
  <c r="J16" i="17"/>
  <c r="K58" i="18"/>
  <c r="K67" i="18" s="1"/>
  <c r="J58" i="18"/>
  <c r="J67" i="18" s="1"/>
  <c r="J34" i="18"/>
  <c r="J28" i="18"/>
  <c r="J23" i="18"/>
  <c r="J17" i="18"/>
  <c r="J13" i="18"/>
  <c r="J8" i="18"/>
  <c r="K73" i="19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34" i="20" s="1"/>
  <c r="K80" i="19"/>
  <c r="K70" i="19" s="1"/>
  <c r="K83" i="19"/>
  <c r="K87" i="19"/>
  <c r="K91" i="19"/>
  <c r="K101" i="19"/>
  <c r="K10" i="19"/>
  <c r="K17" i="19"/>
  <c r="K27" i="19"/>
  <c r="K36" i="19"/>
  <c r="K42" i="19"/>
  <c r="K50" i="19"/>
  <c r="K57" i="19"/>
  <c r="K41" i="19" s="1"/>
  <c r="Y3" i="14"/>
  <c r="AC3" i="14" s="1"/>
  <c r="Z3" i="14"/>
  <c r="AA3" i="14"/>
  <c r="AB3" i="14"/>
  <c r="Y4" i="14"/>
  <c r="AC4" i="14" s="1"/>
  <c r="Z4" i="14"/>
  <c r="AA4" i="14"/>
  <c r="AB4" i="14"/>
  <c r="Y5" i="14"/>
  <c r="AC5" i="14" s="1"/>
  <c r="Z5" i="14"/>
  <c r="AA5" i="14"/>
  <c r="AB5" i="14"/>
  <c r="Y6" i="14"/>
  <c r="AC6" i="14" s="1"/>
  <c r="Z6" i="14"/>
  <c r="AA6" i="14"/>
  <c r="AB6" i="14"/>
  <c r="Y7" i="14"/>
  <c r="AC7" i="14" s="1"/>
  <c r="Z7" i="14"/>
  <c r="AA7" i="14"/>
  <c r="AB7" i="14"/>
  <c r="Y8" i="14"/>
  <c r="Z8" i="14"/>
  <c r="AA8" i="14"/>
  <c r="AB8" i="14"/>
  <c r="Y9" i="14"/>
  <c r="AC9" i="14" s="1"/>
  <c r="Z9" i="14"/>
  <c r="AA9" i="14"/>
  <c r="AB9" i="14"/>
  <c r="Y10" i="14"/>
  <c r="Z10" i="14"/>
  <c r="AA10" i="14"/>
  <c r="AB10" i="14"/>
  <c r="Y11" i="14"/>
  <c r="AC11" i="14" s="1"/>
  <c r="Z11" i="14"/>
  <c r="AA11" i="14"/>
  <c r="AB11" i="14"/>
  <c r="Y12" i="14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AC15" i="14" s="1"/>
  <c r="Z15" i="14"/>
  <c r="AA15" i="14"/>
  <c r="AB15" i="14"/>
  <c r="Y16" i="14"/>
  <c r="AC16" i="14" s="1"/>
  <c r="Z16" i="14"/>
  <c r="AA16" i="14"/>
  <c r="AB16" i="14"/>
  <c r="Y17" i="14"/>
  <c r="AC17" i="14" s="1"/>
  <c r="Z17" i="14"/>
  <c r="AA17" i="14"/>
  <c r="AB17" i="14"/>
  <c r="Y18" i="14"/>
  <c r="AC18" i="14" s="1"/>
  <c r="Z18" i="14"/>
  <c r="AA18" i="14"/>
  <c r="AB18" i="14"/>
  <c r="Y19" i="14"/>
  <c r="AC19" i="14" s="1"/>
  <c r="Z19" i="14"/>
  <c r="AA19" i="14"/>
  <c r="AB19" i="14"/>
  <c r="Y20" i="14"/>
  <c r="Z20" i="14"/>
  <c r="AA20" i="14"/>
  <c r="AB20" i="14"/>
  <c r="Y21" i="14"/>
  <c r="AC21" i="14" s="1"/>
  <c r="Z21" i="14"/>
  <c r="AA21" i="14"/>
  <c r="AB21" i="14"/>
  <c r="Y22" i="14"/>
  <c r="AC22" i="14" s="1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AC26" i="14" s="1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AC31" i="14" s="1"/>
  <c r="Y32" i="14"/>
  <c r="Z32" i="14"/>
  <c r="AA32" i="14"/>
  <c r="AB32" i="14"/>
  <c r="AC32" i="14" s="1"/>
  <c r="Y33" i="14"/>
  <c r="Z33" i="14"/>
  <c r="AA33" i="14"/>
  <c r="AB33" i="14"/>
  <c r="AC33" i="14" s="1"/>
  <c r="Y34" i="14"/>
  <c r="Z34" i="14"/>
  <c r="AA34" i="14"/>
  <c r="AB34" i="14"/>
  <c r="AC34" i="14" s="1"/>
  <c r="Y35" i="14"/>
  <c r="Z35" i="14"/>
  <c r="AA35" i="14"/>
  <c r="AB35" i="14"/>
  <c r="AC35" i="14" s="1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AC39" i="14" s="1"/>
  <c r="Y40" i="14"/>
  <c r="Z40" i="14"/>
  <c r="AA40" i="14"/>
  <c r="AB40" i="14"/>
  <c r="AC40" i="14" s="1"/>
  <c r="Y41" i="14"/>
  <c r="Z41" i="14"/>
  <c r="AA41" i="14"/>
  <c r="AB41" i="14"/>
  <c r="Y42" i="14"/>
  <c r="Z42" i="14"/>
  <c r="AA42" i="14"/>
  <c r="AB42" i="14"/>
  <c r="AC42" i="14" s="1"/>
  <c r="Y43" i="14"/>
  <c r="Z43" i="14"/>
  <c r="AA43" i="14"/>
  <c r="AB43" i="14"/>
  <c r="AC43" i="14" s="1"/>
  <c r="Y44" i="14"/>
  <c r="Z44" i="14"/>
  <c r="AA44" i="14"/>
  <c r="AB44" i="14"/>
  <c r="AC44" i="14" s="1"/>
  <c r="Y45" i="14"/>
  <c r="Z45" i="14"/>
  <c r="AA45" i="14"/>
  <c r="AB45" i="14"/>
  <c r="Y46" i="14"/>
  <c r="Z46" i="14"/>
  <c r="AA46" i="14"/>
  <c r="AB46" i="14"/>
  <c r="AC46" i="14" s="1"/>
  <c r="Y47" i="14"/>
  <c r="Z47" i="14"/>
  <c r="AA47" i="14"/>
  <c r="AB47" i="14"/>
  <c r="AC47" i="14" s="1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AC50" i="14" s="1"/>
  <c r="Y51" i="14"/>
  <c r="Z51" i="14"/>
  <c r="AA51" i="14"/>
  <c r="AB51" i="14"/>
  <c r="AC51" i="14" s="1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AC55" i="14" s="1"/>
  <c r="Y56" i="14"/>
  <c r="Z56" i="14"/>
  <c r="AA56" i="14"/>
  <c r="AB56" i="14"/>
  <c r="AC56" i="14" s="1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AC59" i="14" s="1"/>
  <c r="Y60" i="14"/>
  <c r="Z60" i="14"/>
  <c r="AA60" i="14"/>
  <c r="AB60" i="14"/>
  <c r="Y61" i="14"/>
  <c r="Z61" i="14"/>
  <c r="AA61" i="14"/>
  <c r="AB61" i="14"/>
  <c r="AC61" i="14" s="1"/>
  <c r="Y62" i="14"/>
  <c r="Z62" i="14"/>
  <c r="AA62" i="14"/>
  <c r="AB62" i="14"/>
  <c r="AC62" i="14" s="1"/>
  <c r="Y63" i="14"/>
  <c r="Z63" i="14"/>
  <c r="AA63" i="14"/>
  <c r="AB63" i="14"/>
  <c r="AC63" i="14" s="1"/>
  <c r="Y64" i="14"/>
  <c r="Z64" i="14"/>
  <c r="AA64" i="14"/>
  <c r="AB64" i="14"/>
  <c r="AC64" i="14" s="1"/>
  <c r="Y65" i="14"/>
  <c r="Z65" i="14"/>
  <c r="AA65" i="14"/>
  <c r="AB65" i="14"/>
  <c r="AC65" i="14" s="1"/>
  <c r="Y66" i="14"/>
  <c r="Z66" i="14"/>
  <c r="AA66" i="14"/>
  <c r="AB66" i="14"/>
  <c r="AC66" i="14" s="1"/>
  <c r="Y67" i="14"/>
  <c r="Z67" i="14"/>
  <c r="AA67" i="14"/>
  <c r="AB67" i="14"/>
  <c r="AC67" i="14" s="1"/>
  <c r="Y68" i="14"/>
  <c r="Z68" i="14"/>
  <c r="AA68" i="14"/>
  <c r="AB68" i="14"/>
  <c r="Y69" i="14"/>
  <c r="Z69" i="14"/>
  <c r="AA69" i="14"/>
  <c r="AB69" i="14"/>
  <c r="AC69" i="14" s="1"/>
  <c r="Y70" i="14"/>
  <c r="Z70" i="14"/>
  <c r="AA70" i="14"/>
  <c r="AB70" i="14"/>
  <c r="AC70" i="14" s="1"/>
  <c r="Y71" i="14"/>
  <c r="Z71" i="14"/>
  <c r="AA71" i="14"/>
  <c r="AB71" i="14"/>
  <c r="Y72" i="14"/>
  <c r="Z72" i="14"/>
  <c r="AA72" i="14"/>
  <c r="AB72" i="14"/>
  <c r="AC72" i="14" s="1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AC77" i="14" s="1"/>
  <c r="Y78" i="14"/>
  <c r="Z78" i="14"/>
  <c r="AA78" i="14"/>
  <c r="AB78" i="14"/>
  <c r="Y79" i="14"/>
  <c r="Z79" i="14"/>
  <c r="AA79" i="14"/>
  <c r="AB79" i="14"/>
  <c r="AC79" i="14" s="1"/>
  <c r="Y80" i="14"/>
  <c r="Z80" i="14"/>
  <c r="AA80" i="14"/>
  <c r="AB80" i="14"/>
  <c r="AC80" i="14" s="1"/>
  <c r="Y81" i="14"/>
  <c r="Z81" i="14"/>
  <c r="AA81" i="14"/>
  <c r="AB81" i="14"/>
  <c r="AC81" i="14" s="1"/>
  <c r="Y82" i="14"/>
  <c r="Z82" i="14"/>
  <c r="AA82" i="14"/>
  <c r="AB82" i="14"/>
  <c r="AC82" i="14" s="1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AC86" i="14" s="1"/>
  <c r="Y87" i="14"/>
  <c r="Z87" i="14"/>
  <c r="AA87" i="14"/>
  <c r="AB87" i="14"/>
  <c r="AC87" i="14" s="1"/>
  <c r="Y88" i="14"/>
  <c r="Z88" i="14"/>
  <c r="AA88" i="14"/>
  <c r="AB88" i="14"/>
  <c r="AC88" i="14" s="1"/>
  <c r="Y89" i="14"/>
  <c r="Z89" i="14"/>
  <c r="AA89" i="14"/>
  <c r="AB89" i="14"/>
  <c r="Y90" i="14"/>
  <c r="Z90" i="14"/>
  <c r="AA90" i="14"/>
  <c r="AB90" i="14"/>
  <c r="AC90" i="14" s="1"/>
  <c r="Y91" i="14"/>
  <c r="Z91" i="14"/>
  <c r="AA91" i="14"/>
  <c r="AB91" i="14"/>
  <c r="Y92" i="14"/>
  <c r="Z92" i="14"/>
  <c r="AA92" i="14"/>
  <c r="AB92" i="14"/>
  <c r="AC92" i="14" s="1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AC95" i="14" s="1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AC98" i="14" s="1"/>
  <c r="Y99" i="14"/>
  <c r="Z99" i="14"/>
  <c r="AA99" i="14"/>
  <c r="AB99" i="14"/>
  <c r="Y100" i="14"/>
  <c r="Z100" i="14"/>
  <c r="AA100" i="14"/>
  <c r="AB100" i="14"/>
  <c r="AC100" i="14" s="1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H2" i="14" s="1"/>
  <c r="K2" i="14"/>
  <c r="J3" i="14"/>
  <c r="F3" i="14"/>
  <c r="K3" i="14"/>
  <c r="I3" i="14" s="1"/>
  <c r="J4" i="14"/>
  <c r="F4" i="14"/>
  <c r="K4" i="14"/>
  <c r="J5" i="14"/>
  <c r="I5" i="14" s="1"/>
  <c r="F5" i="14"/>
  <c r="K5" i="14"/>
  <c r="J6" i="14"/>
  <c r="F6" i="14"/>
  <c r="K6" i="14"/>
  <c r="J7" i="14"/>
  <c r="F7" i="14"/>
  <c r="K7" i="14"/>
  <c r="H7" i="14" s="1"/>
  <c r="J8" i="14"/>
  <c r="F8" i="14"/>
  <c r="K8" i="14"/>
  <c r="J9" i="14"/>
  <c r="I9" i="14" s="1"/>
  <c r="F9" i="14"/>
  <c r="K9" i="14"/>
  <c r="J10" i="14"/>
  <c r="F10" i="14"/>
  <c r="H10" i="14" s="1"/>
  <c r="K10" i="14"/>
  <c r="J11" i="14"/>
  <c r="F11" i="14"/>
  <c r="K11" i="14"/>
  <c r="J12" i="14"/>
  <c r="F12" i="14"/>
  <c r="K12" i="14"/>
  <c r="J13" i="14"/>
  <c r="I13" i="14" s="1"/>
  <c r="F13" i="14"/>
  <c r="K13" i="14"/>
  <c r="J14" i="14"/>
  <c r="F14" i="14"/>
  <c r="H14" i="14" s="1"/>
  <c r="K14" i="14"/>
  <c r="J15" i="14"/>
  <c r="F15" i="14"/>
  <c r="K15" i="14"/>
  <c r="H15" i="14" s="1"/>
  <c r="J16" i="14"/>
  <c r="F16" i="14"/>
  <c r="K16" i="14"/>
  <c r="J17" i="14"/>
  <c r="I17" i="14" s="1"/>
  <c r="F17" i="14"/>
  <c r="K17" i="14"/>
  <c r="J18" i="14"/>
  <c r="F18" i="14"/>
  <c r="K18" i="14"/>
  <c r="J19" i="14"/>
  <c r="F19" i="14"/>
  <c r="K19" i="14"/>
  <c r="I19" i="14" s="1"/>
  <c r="J20" i="14"/>
  <c r="F20" i="14"/>
  <c r="K20" i="14"/>
  <c r="J21" i="14"/>
  <c r="I21" i="14" s="1"/>
  <c r="F21" i="14"/>
  <c r="K21" i="14"/>
  <c r="J22" i="14"/>
  <c r="F22" i="14"/>
  <c r="K22" i="14"/>
  <c r="J23" i="14"/>
  <c r="F23" i="14"/>
  <c r="K23" i="14"/>
  <c r="I23" i="14" s="1"/>
  <c r="J24" i="14"/>
  <c r="F24" i="14"/>
  <c r="K24" i="14"/>
  <c r="J25" i="14"/>
  <c r="I25" i="14" s="1"/>
  <c r="F25" i="14"/>
  <c r="K25" i="14"/>
  <c r="J26" i="14"/>
  <c r="F26" i="14"/>
  <c r="K26" i="14"/>
  <c r="J27" i="14"/>
  <c r="F27" i="14"/>
  <c r="K27" i="14"/>
  <c r="J28" i="14"/>
  <c r="F28" i="14"/>
  <c r="K28" i="14"/>
  <c r="J29" i="14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F33" i="14"/>
  <c r="K33" i="14"/>
  <c r="J34" i="14"/>
  <c r="F34" i="14"/>
  <c r="K34" i="14"/>
  <c r="I34" i="14" s="1"/>
  <c r="J35" i="14"/>
  <c r="F35" i="14"/>
  <c r="K35" i="14"/>
  <c r="J36" i="14"/>
  <c r="I36" i="14" s="1"/>
  <c r="F36" i="14"/>
  <c r="K36" i="14"/>
  <c r="J37" i="14"/>
  <c r="F37" i="14"/>
  <c r="H37" i="14" s="1"/>
  <c r="K37" i="14"/>
  <c r="J38" i="14"/>
  <c r="F38" i="14"/>
  <c r="K38" i="14"/>
  <c r="J39" i="14"/>
  <c r="F39" i="14"/>
  <c r="K39" i="14"/>
  <c r="I39" i="14" s="1"/>
  <c r="J40" i="14"/>
  <c r="I40" i="14" s="1"/>
  <c r="F40" i="14"/>
  <c r="K40" i="14"/>
  <c r="J41" i="14"/>
  <c r="I41" i="14" s="1"/>
  <c r="F41" i="14"/>
  <c r="K41" i="14"/>
  <c r="J42" i="14"/>
  <c r="F42" i="14"/>
  <c r="H42" i="14" s="1"/>
  <c r="K42" i="14"/>
  <c r="I42" i="14" s="1"/>
  <c r="J43" i="14"/>
  <c r="F43" i="14"/>
  <c r="K43" i="14"/>
  <c r="I43" i="14" s="1"/>
  <c r="J44" i="14"/>
  <c r="I44" i="14" s="1"/>
  <c r="F44" i="14"/>
  <c r="K44" i="14"/>
  <c r="J45" i="14"/>
  <c r="H45" i="14" s="1"/>
  <c r="F45" i="14"/>
  <c r="K45" i="14"/>
  <c r="J46" i="14"/>
  <c r="F46" i="14"/>
  <c r="K46" i="14"/>
  <c r="J47" i="14"/>
  <c r="F47" i="14"/>
  <c r="K47" i="14"/>
  <c r="I47" i="14" s="1"/>
  <c r="J48" i="14"/>
  <c r="I48" i="14" s="1"/>
  <c r="F48" i="14"/>
  <c r="K48" i="14"/>
  <c r="J49" i="14"/>
  <c r="I49" i="14" s="1"/>
  <c r="F49" i="14"/>
  <c r="K49" i="14"/>
  <c r="J50" i="14"/>
  <c r="F50" i="14"/>
  <c r="K50" i="14"/>
  <c r="I50" i="14" s="1"/>
  <c r="J51" i="14"/>
  <c r="F51" i="14"/>
  <c r="K51" i="14"/>
  <c r="I51" i="14" s="1"/>
  <c r="J52" i="14"/>
  <c r="F52" i="14"/>
  <c r="K52" i="14"/>
  <c r="J53" i="14"/>
  <c r="F53" i="14"/>
  <c r="K53" i="14"/>
  <c r="J54" i="14"/>
  <c r="F54" i="14"/>
  <c r="K54" i="14"/>
  <c r="J55" i="14"/>
  <c r="F55" i="14"/>
  <c r="H55" i="14" s="1"/>
  <c r="K55" i="14"/>
  <c r="J56" i="14"/>
  <c r="F56" i="14"/>
  <c r="K56" i="14"/>
  <c r="J57" i="14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F61" i="14"/>
  <c r="K61" i="14"/>
  <c r="J62" i="14"/>
  <c r="F62" i="14"/>
  <c r="K62" i="14"/>
  <c r="I62" i="14" s="1"/>
  <c r="J63" i="14"/>
  <c r="F63" i="14"/>
  <c r="K63" i="14"/>
  <c r="J64" i="14"/>
  <c r="I64" i="14" s="1"/>
  <c r="F64" i="14"/>
  <c r="K64" i="14"/>
  <c r="J65" i="14"/>
  <c r="F65" i="14"/>
  <c r="K65" i="14"/>
  <c r="J66" i="14"/>
  <c r="F66" i="14"/>
  <c r="K66" i="14"/>
  <c r="I66" i="14" s="1"/>
  <c r="J67" i="14"/>
  <c r="I67" i="14" s="1"/>
  <c r="F67" i="14"/>
  <c r="K67" i="14"/>
  <c r="J68" i="14"/>
  <c r="I68" i="14" s="1"/>
  <c r="F68" i="14"/>
  <c r="K68" i="14"/>
  <c r="J69" i="14"/>
  <c r="I69" i="14"/>
  <c r="F69" i="14"/>
  <c r="K69" i="14"/>
  <c r="J70" i="14"/>
  <c r="F70" i="14"/>
  <c r="K70" i="14"/>
  <c r="J71" i="14"/>
  <c r="F71" i="14"/>
  <c r="K71" i="14"/>
  <c r="J72" i="14"/>
  <c r="F72" i="14"/>
  <c r="K72" i="14"/>
  <c r="J73" i="14"/>
  <c r="I73" i="14" s="1"/>
  <c r="F73" i="14"/>
  <c r="K73" i="14"/>
  <c r="J74" i="14"/>
  <c r="F74" i="14"/>
  <c r="H74" i="14" s="1"/>
  <c r="K74" i="14"/>
  <c r="J75" i="14"/>
  <c r="F75" i="14"/>
  <c r="K75" i="14"/>
  <c r="I75" i="14" s="1"/>
  <c r="J76" i="14"/>
  <c r="F76" i="14"/>
  <c r="K76" i="14"/>
  <c r="I76" i="14" s="1"/>
  <c r="J77" i="14"/>
  <c r="F77" i="14"/>
  <c r="K77" i="14"/>
  <c r="J78" i="14"/>
  <c r="I78" i="14" s="1"/>
  <c r="F78" i="14"/>
  <c r="K78" i="14"/>
  <c r="J79" i="14"/>
  <c r="H79" i="14"/>
  <c r="F79" i="14"/>
  <c r="K79" i="14"/>
  <c r="J80" i="14"/>
  <c r="F80" i="14"/>
  <c r="H80" i="14" s="1"/>
  <c r="K80" i="14"/>
  <c r="J81" i="14"/>
  <c r="F81" i="14"/>
  <c r="K81" i="14"/>
  <c r="H81" i="14" s="1"/>
  <c r="J82" i="14"/>
  <c r="F82" i="14"/>
  <c r="K82" i="14"/>
  <c r="J83" i="14"/>
  <c r="F83" i="14"/>
  <c r="K83" i="14"/>
  <c r="J84" i="14"/>
  <c r="F84" i="14"/>
  <c r="K84" i="14"/>
  <c r="J85" i="14"/>
  <c r="F85" i="14"/>
  <c r="K85" i="14"/>
  <c r="I85" i="14" s="1"/>
  <c r="J86" i="14"/>
  <c r="F86" i="14"/>
  <c r="K86" i="14"/>
  <c r="J87" i="14"/>
  <c r="I87" i="14" s="1"/>
  <c r="F87" i="14"/>
  <c r="K87" i="14"/>
  <c r="J88" i="14"/>
  <c r="F88" i="14"/>
  <c r="H88" i="14" s="1"/>
  <c r="K88" i="14"/>
  <c r="J89" i="14"/>
  <c r="F89" i="14"/>
  <c r="K89" i="14"/>
  <c r="H89" i="14" s="1"/>
  <c r="J90" i="14"/>
  <c r="F90" i="14"/>
  <c r="K90" i="14"/>
  <c r="J91" i="14"/>
  <c r="I91" i="14" s="1"/>
  <c r="F91" i="14"/>
  <c r="K91" i="14"/>
  <c r="J92" i="14"/>
  <c r="F92" i="14"/>
  <c r="H92" i="14" s="1"/>
  <c r="K92" i="14"/>
  <c r="J93" i="14"/>
  <c r="F93" i="14"/>
  <c r="K93" i="14"/>
  <c r="J94" i="14"/>
  <c r="F94" i="14"/>
  <c r="K94" i="14"/>
  <c r="J95" i="14"/>
  <c r="I95" i="14" s="1"/>
  <c r="F95" i="14"/>
  <c r="K95" i="14"/>
  <c r="J96" i="14"/>
  <c r="F96" i="14"/>
  <c r="H96" i="14" s="1"/>
  <c r="K96" i="14"/>
  <c r="J97" i="14"/>
  <c r="F97" i="14"/>
  <c r="K97" i="14"/>
  <c r="I97" i="14" s="1"/>
  <c r="J98" i="14"/>
  <c r="F98" i="14"/>
  <c r="K98" i="14"/>
  <c r="J99" i="14"/>
  <c r="I99" i="14" s="1"/>
  <c r="F99" i="14"/>
  <c r="K99" i="14"/>
  <c r="J100" i="14"/>
  <c r="F100" i="14"/>
  <c r="K100" i="14"/>
  <c r="J101" i="14"/>
  <c r="F101" i="14"/>
  <c r="K101" i="14"/>
  <c r="I101" i="14" s="1"/>
  <c r="J102" i="14"/>
  <c r="F102" i="14"/>
  <c r="K102" i="14"/>
  <c r="J103" i="14"/>
  <c r="I103" i="14" s="1"/>
  <c r="F103" i="14"/>
  <c r="K103" i="14"/>
  <c r="J104" i="14"/>
  <c r="F104" i="14"/>
  <c r="K104" i="14"/>
  <c r="J105" i="14"/>
  <c r="F105" i="14"/>
  <c r="K105" i="14"/>
  <c r="H105" i="14" s="1"/>
  <c r="J106" i="14"/>
  <c r="F106" i="14"/>
  <c r="K106" i="14"/>
  <c r="J107" i="14"/>
  <c r="I107" i="14" s="1"/>
  <c r="F107" i="14"/>
  <c r="K107" i="14"/>
  <c r="J108" i="14"/>
  <c r="F108" i="14"/>
  <c r="H108" i="14" s="1"/>
  <c r="K108" i="14"/>
  <c r="J109" i="14"/>
  <c r="F109" i="14"/>
  <c r="K109" i="14"/>
  <c r="J110" i="14"/>
  <c r="F110" i="14"/>
  <c r="K110" i="14"/>
  <c r="J111" i="14"/>
  <c r="I111" i="14" s="1"/>
  <c r="F111" i="14"/>
  <c r="K111" i="14"/>
  <c r="J112" i="14"/>
  <c r="F112" i="14"/>
  <c r="H112" i="14" s="1"/>
  <c r="K112" i="14"/>
  <c r="J113" i="14"/>
  <c r="F113" i="14"/>
  <c r="K113" i="14"/>
  <c r="I113" i="14" s="1"/>
  <c r="J114" i="14"/>
  <c r="F114" i="14"/>
  <c r="K114" i="14"/>
  <c r="J115" i="14"/>
  <c r="I115" i="14" s="1"/>
  <c r="F115" i="14"/>
  <c r="K115" i="14"/>
  <c r="J116" i="14"/>
  <c r="F116" i="14"/>
  <c r="H116" i="14" s="1"/>
  <c r="K116" i="14"/>
  <c r="J117" i="14"/>
  <c r="F117" i="14"/>
  <c r="K117" i="14"/>
  <c r="I117" i="14" s="1"/>
  <c r="J118" i="14"/>
  <c r="F118" i="14"/>
  <c r="K118" i="14"/>
  <c r="J119" i="14"/>
  <c r="I119" i="14" s="1"/>
  <c r="F119" i="14"/>
  <c r="K119" i="14"/>
  <c r="J120" i="14"/>
  <c r="F120" i="14"/>
  <c r="K120" i="14"/>
  <c r="J121" i="14"/>
  <c r="F121" i="14"/>
  <c r="K121" i="14"/>
  <c r="H121" i="14" s="1"/>
  <c r="J122" i="14"/>
  <c r="F122" i="14"/>
  <c r="K122" i="14"/>
  <c r="J123" i="14"/>
  <c r="I123" i="14" s="1"/>
  <c r="F123" i="14"/>
  <c r="K123" i="14"/>
  <c r="J124" i="14"/>
  <c r="F124" i="14"/>
  <c r="H124" i="14" s="1"/>
  <c r="K124" i="14"/>
  <c r="J125" i="14"/>
  <c r="F125" i="14"/>
  <c r="K125" i="14"/>
  <c r="J126" i="14"/>
  <c r="H126" i="14" s="1"/>
  <c r="F126" i="14"/>
  <c r="K126" i="14"/>
  <c r="J127" i="14"/>
  <c r="F127" i="14"/>
  <c r="K127" i="14"/>
  <c r="J128" i="14"/>
  <c r="F128" i="14"/>
  <c r="K128" i="14"/>
  <c r="J129" i="14"/>
  <c r="F129" i="14"/>
  <c r="K129" i="14"/>
  <c r="I129" i="14" s="1"/>
  <c r="J130" i="14"/>
  <c r="F130" i="14"/>
  <c r="K130" i="14"/>
  <c r="J131" i="14"/>
  <c r="I131" i="14" s="1"/>
  <c r="F131" i="14"/>
  <c r="K131" i="14"/>
  <c r="J132" i="14"/>
  <c r="F132" i="14"/>
  <c r="K132" i="14"/>
  <c r="J133" i="14"/>
  <c r="F133" i="14"/>
  <c r="K133" i="14"/>
  <c r="I133" i="14" s="1"/>
  <c r="J134" i="14"/>
  <c r="H134" i="14" s="1"/>
  <c r="F134" i="14"/>
  <c r="K134" i="14"/>
  <c r="J135" i="14"/>
  <c r="F135" i="14"/>
  <c r="K135" i="14"/>
  <c r="J136" i="14"/>
  <c r="F136" i="14"/>
  <c r="H136" i="14" s="1"/>
  <c r="K136" i="14"/>
  <c r="J137" i="14"/>
  <c r="F137" i="14"/>
  <c r="K137" i="14"/>
  <c r="J138" i="14"/>
  <c r="F138" i="14"/>
  <c r="K138" i="14"/>
  <c r="I138" i="14" s="1"/>
  <c r="J139" i="14"/>
  <c r="F139" i="14"/>
  <c r="K139" i="14"/>
  <c r="J140" i="14"/>
  <c r="F140" i="14"/>
  <c r="K140" i="14"/>
  <c r="J141" i="14"/>
  <c r="F141" i="14"/>
  <c r="K141" i="14"/>
  <c r="I141" i="14" s="1"/>
  <c r="J142" i="14"/>
  <c r="F142" i="14"/>
  <c r="K142" i="14"/>
  <c r="I142" i="14" s="1"/>
  <c r="J143" i="14"/>
  <c r="F143" i="14"/>
  <c r="K143" i="14"/>
  <c r="J144" i="14"/>
  <c r="F144" i="14"/>
  <c r="K144" i="14"/>
  <c r="J145" i="14"/>
  <c r="F145" i="14"/>
  <c r="K145" i="14"/>
  <c r="J146" i="14"/>
  <c r="F146" i="14"/>
  <c r="K146" i="14"/>
  <c r="I146" i="14" s="1"/>
  <c r="J147" i="14"/>
  <c r="F147" i="14"/>
  <c r="K147" i="14"/>
  <c r="J148" i="14"/>
  <c r="F148" i="14"/>
  <c r="K148" i="14"/>
  <c r="J149" i="14"/>
  <c r="F149" i="14"/>
  <c r="K149" i="14"/>
  <c r="I149" i="14" s="1"/>
  <c r="J150" i="14"/>
  <c r="F150" i="14"/>
  <c r="K150" i="14"/>
  <c r="I150" i="14" s="1"/>
  <c r="J151" i="14"/>
  <c r="F151" i="14"/>
  <c r="K151" i="14"/>
  <c r="J152" i="14"/>
  <c r="F152" i="14"/>
  <c r="K152" i="14"/>
  <c r="J153" i="14"/>
  <c r="F153" i="14"/>
  <c r="K153" i="14"/>
  <c r="J154" i="14"/>
  <c r="F154" i="14"/>
  <c r="K154" i="14"/>
  <c r="I154" i="14" s="1"/>
  <c r="J155" i="14"/>
  <c r="F155" i="14"/>
  <c r="K155" i="14"/>
  <c r="J156" i="14"/>
  <c r="F156" i="14"/>
  <c r="K156" i="14"/>
  <c r="J157" i="14"/>
  <c r="F157" i="14"/>
  <c r="K157" i="14"/>
  <c r="I157" i="14" s="1"/>
  <c r="J158" i="14"/>
  <c r="F158" i="14"/>
  <c r="K158" i="14"/>
  <c r="I158" i="14" s="1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I162" i="14" s="1"/>
  <c r="J163" i="14"/>
  <c r="F163" i="14"/>
  <c r="K163" i="14"/>
  <c r="J164" i="14"/>
  <c r="F164" i="14"/>
  <c r="K164" i="14"/>
  <c r="J165" i="14"/>
  <c r="F165" i="14"/>
  <c r="K165" i="14"/>
  <c r="I165" i="14" s="1"/>
  <c r="J166" i="14"/>
  <c r="F166" i="14"/>
  <c r="K166" i="14"/>
  <c r="I166" i="14" s="1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I170" i="14" s="1"/>
  <c r="J171" i="14"/>
  <c r="F171" i="14"/>
  <c r="K171" i="14"/>
  <c r="J172" i="14"/>
  <c r="F172" i="14"/>
  <c r="K172" i="14"/>
  <c r="J173" i="14"/>
  <c r="F173" i="14"/>
  <c r="K173" i="14"/>
  <c r="I173" i="14" s="1"/>
  <c r="J174" i="14"/>
  <c r="F174" i="14"/>
  <c r="K174" i="14"/>
  <c r="I174" i="14" s="1"/>
  <c r="J175" i="14"/>
  <c r="F175" i="14"/>
  <c r="K175" i="14"/>
  <c r="J176" i="14"/>
  <c r="F176" i="14"/>
  <c r="K176" i="14"/>
  <c r="J177" i="14"/>
  <c r="F177" i="14"/>
  <c r="H177" i="14" s="1"/>
  <c r="K177" i="14"/>
  <c r="J178" i="14"/>
  <c r="F178" i="14"/>
  <c r="K178" i="14"/>
  <c r="I178" i="14" s="1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I182" i="14" s="1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K186" i="14"/>
  <c r="I186" i="14" s="1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I190" i="14" s="1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K194" i="14"/>
  <c r="I194" i="14" s="1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I198" i="14" s="1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K202" i="14"/>
  <c r="I202" i="14" s="1"/>
  <c r="J203" i="14"/>
  <c r="F203" i="14"/>
  <c r="K203" i="14"/>
  <c r="J204" i="14"/>
  <c r="F204" i="14"/>
  <c r="K204" i="14"/>
  <c r="J205" i="14"/>
  <c r="F205" i="14"/>
  <c r="K205" i="14"/>
  <c r="J206" i="14"/>
  <c r="F206" i="14"/>
  <c r="K206" i="14"/>
  <c r="I206" i="14" s="1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I214" i="14" s="1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I222" i="14" s="1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K226" i="14"/>
  <c r="I226" i="14" s="1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K234" i="14"/>
  <c r="J235" i="14"/>
  <c r="F235" i="14"/>
  <c r="K235" i="14"/>
  <c r="J236" i="14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F249" i="14"/>
  <c r="K249" i="14"/>
  <c r="J250" i="14"/>
  <c r="F250" i="14"/>
  <c r="K250" i="14"/>
  <c r="H250" i="14" s="1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F265" i="14"/>
  <c r="K265" i="14"/>
  <c r="J266" i="14"/>
  <c r="F266" i="14"/>
  <c r="K266" i="14"/>
  <c r="J267" i="14"/>
  <c r="H267" i="14" s="1"/>
  <c r="F267" i="14"/>
  <c r="K267" i="14"/>
  <c r="J268" i="14"/>
  <c r="F268" i="14"/>
  <c r="K268" i="14"/>
  <c r="J269" i="14"/>
  <c r="H269" i="14" s="1"/>
  <c r="F269" i="14"/>
  <c r="K269" i="14"/>
  <c r="J270" i="14"/>
  <c r="H270" i="14" s="1"/>
  <c r="F270" i="14"/>
  <c r="K270" i="14"/>
  <c r="J271" i="14"/>
  <c r="F271" i="14"/>
  <c r="H271" i="14" s="1"/>
  <c r="K271" i="14"/>
  <c r="J272" i="14"/>
  <c r="F272" i="14"/>
  <c r="H272" i="14" s="1"/>
  <c r="K272" i="14"/>
  <c r="J273" i="14"/>
  <c r="F273" i="14"/>
  <c r="H273" i="14" s="1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K279" i="14"/>
  <c r="I279" i="14" s="1"/>
  <c r="J280" i="14"/>
  <c r="H280" i="14" s="1"/>
  <c r="F280" i="14"/>
  <c r="K280" i="14"/>
  <c r="J281" i="14"/>
  <c r="H281" i="14" s="1"/>
  <c r="F281" i="14"/>
  <c r="K281" i="14"/>
  <c r="J282" i="14"/>
  <c r="F282" i="14"/>
  <c r="H282" i="14" s="1"/>
  <c r="K282" i="14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K287" i="14"/>
  <c r="I287" i="14" s="1"/>
  <c r="J288" i="14"/>
  <c r="F288" i="14"/>
  <c r="K288" i="14"/>
  <c r="J289" i="14"/>
  <c r="F289" i="14"/>
  <c r="H289" i="14" s="1"/>
  <c r="K289" i="14"/>
  <c r="I289" i="14" s="1"/>
  <c r="J290" i="14"/>
  <c r="F290" i="14"/>
  <c r="K290" i="14"/>
  <c r="I290" i="14" s="1"/>
  <c r="J291" i="14"/>
  <c r="H291" i="14" s="1"/>
  <c r="F291" i="14"/>
  <c r="K291" i="14"/>
  <c r="J292" i="14"/>
  <c r="H292" i="14" s="1"/>
  <c r="F292" i="14"/>
  <c r="K292" i="14"/>
  <c r="J293" i="14"/>
  <c r="H293" i="14" s="1"/>
  <c r="F293" i="14"/>
  <c r="K293" i="14"/>
  <c r="J294" i="14"/>
  <c r="F294" i="14"/>
  <c r="K294" i="14"/>
  <c r="J295" i="14"/>
  <c r="F295" i="14"/>
  <c r="K295" i="14"/>
  <c r="I295" i="14" s="1"/>
  <c r="J296" i="14"/>
  <c r="F296" i="14"/>
  <c r="K296" i="14"/>
  <c r="J297" i="14"/>
  <c r="H297" i="14" s="1"/>
  <c r="F297" i="14"/>
  <c r="K297" i="14"/>
  <c r="J298" i="14"/>
  <c r="F298" i="14"/>
  <c r="H298" i="14" s="1"/>
  <c r="K298" i="14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K303" i="14"/>
  <c r="H303" i="14" s="1"/>
  <c r="J304" i="14"/>
  <c r="F304" i="14"/>
  <c r="K304" i="14"/>
  <c r="H304" i="14" s="1"/>
  <c r="J305" i="14"/>
  <c r="F305" i="14"/>
  <c r="K305" i="14"/>
  <c r="I305" i="14" s="1"/>
  <c r="J306" i="14"/>
  <c r="F306" i="14"/>
  <c r="K306" i="14"/>
  <c r="I306" i="14" s="1"/>
  <c r="J307" i="14"/>
  <c r="H307" i="14" s="1"/>
  <c r="F307" i="14"/>
  <c r="K307" i="14"/>
  <c r="J308" i="14"/>
  <c r="F308" i="14"/>
  <c r="K308" i="14"/>
  <c r="I308" i="14" s="1"/>
  <c r="J309" i="14"/>
  <c r="F309" i="14"/>
  <c r="K309" i="14"/>
  <c r="J310" i="14"/>
  <c r="H310" i="14" s="1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H314" i="14" s="1"/>
  <c r="F314" i="14"/>
  <c r="K314" i="14"/>
  <c r="J315" i="14"/>
  <c r="F315" i="14"/>
  <c r="K315" i="14"/>
  <c r="J316" i="14"/>
  <c r="F316" i="14"/>
  <c r="K316" i="14"/>
  <c r="I316" i="14" s="1"/>
  <c r="J317" i="14"/>
  <c r="F317" i="14"/>
  <c r="K317" i="14"/>
  <c r="J318" i="14"/>
  <c r="H318" i="14" s="1"/>
  <c r="F318" i="14"/>
  <c r="K318" i="14"/>
  <c r="J319" i="14"/>
  <c r="F319" i="14"/>
  <c r="K319" i="14"/>
  <c r="J320" i="14"/>
  <c r="F320" i="14"/>
  <c r="K320" i="14"/>
  <c r="I320" i="14" s="1"/>
  <c r="J321" i="14"/>
  <c r="F321" i="14"/>
  <c r="K321" i="14"/>
  <c r="J322" i="14"/>
  <c r="H322" i="14" s="1"/>
  <c r="F322" i="14"/>
  <c r="K322" i="14"/>
  <c r="J323" i="14"/>
  <c r="F323" i="14"/>
  <c r="K323" i="14"/>
  <c r="J324" i="14"/>
  <c r="F324" i="14"/>
  <c r="K324" i="14"/>
  <c r="I324" i="14" s="1"/>
  <c r="J325" i="14"/>
  <c r="F325" i="14"/>
  <c r="K325" i="14"/>
  <c r="I325" i="14" s="1"/>
  <c r="J326" i="14"/>
  <c r="H326" i="14" s="1"/>
  <c r="F326" i="14"/>
  <c r="K326" i="14"/>
  <c r="J327" i="14"/>
  <c r="F327" i="14"/>
  <c r="K327" i="14"/>
  <c r="J328" i="14"/>
  <c r="F328" i="14"/>
  <c r="K328" i="14"/>
  <c r="J329" i="14"/>
  <c r="F329" i="14"/>
  <c r="K329" i="14"/>
  <c r="I329" i="14" s="1"/>
  <c r="J330" i="14"/>
  <c r="H330" i="14" s="1"/>
  <c r="F330" i="14"/>
  <c r="K330" i="14"/>
  <c r="J331" i="14"/>
  <c r="F331" i="14"/>
  <c r="K331" i="14"/>
  <c r="J332" i="14"/>
  <c r="F332" i="14"/>
  <c r="K332" i="14"/>
  <c r="I332" i="14" s="1"/>
  <c r="J333" i="14"/>
  <c r="F333" i="14"/>
  <c r="K333" i="14"/>
  <c r="J334" i="14"/>
  <c r="H334" i="14" s="1"/>
  <c r="F334" i="14"/>
  <c r="K334" i="14"/>
  <c r="J335" i="14"/>
  <c r="H335" i="14" s="1"/>
  <c r="F335" i="14"/>
  <c r="K335" i="14"/>
  <c r="J336" i="14"/>
  <c r="F336" i="14"/>
  <c r="H336" i="14" s="1"/>
  <c r="K336" i="14"/>
  <c r="I336" i="14" s="1"/>
  <c r="J337" i="14"/>
  <c r="F337" i="14"/>
  <c r="K337" i="14"/>
  <c r="I337" i="14" s="1"/>
  <c r="J338" i="14"/>
  <c r="H338" i="14" s="1"/>
  <c r="F338" i="14"/>
  <c r="K338" i="14"/>
  <c r="J339" i="14"/>
  <c r="F339" i="14"/>
  <c r="K339" i="14"/>
  <c r="J340" i="14"/>
  <c r="F340" i="14"/>
  <c r="K340" i="14"/>
  <c r="I340" i="14" s="1"/>
  <c r="J341" i="14"/>
  <c r="F341" i="14"/>
  <c r="K341" i="14"/>
  <c r="J342" i="14"/>
  <c r="H342" i="14" s="1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H345" i="14" s="1"/>
  <c r="J346" i="14"/>
  <c r="I346" i="14" s="1"/>
  <c r="F346" i="14"/>
  <c r="K346" i="14"/>
  <c r="J347" i="14"/>
  <c r="H347" i="14" s="1"/>
  <c r="F347" i="14"/>
  <c r="K347" i="14"/>
  <c r="J348" i="14"/>
  <c r="F348" i="14"/>
  <c r="K348" i="14"/>
  <c r="I348" i="14" s="1"/>
  <c r="J349" i="14"/>
  <c r="F349" i="14"/>
  <c r="K349" i="14"/>
  <c r="J350" i="14"/>
  <c r="I350" i="14" s="1"/>
  <c r="F350" i="14"/>
  <c r="K350" i="14"/>
  <c r="J351" i="14"/>
  <c r="F351" i="14"/>
  <c r="K351" i="14"/>
  <c r="J352" i="14"/>
  <c r="F352" i="14"/>
  <c r="H352" i="14" s="1"/>
  <c r="K352" i="14"/>
  <c r="I352" i="14" s="1"/>
  <c r="J353" i="14"/>
  <c r="F353" i="14"/>
  <c r="K353" i="14"/>
  <c r="J354" i="14"/>
  <c r="H354" i="14" s="1"/>
  <c r="F354" i="14"/>
  <c r="K354" i="14"/>
  <c r="J355" i="14"/>
  <c r="F355" i="14"/>
  <c r="K355" i="14"/>
  <c r="J356" i="14"/>
  <c r="F356" i="14"/>
  <c r="K356" i="14"/>
  <c r="I356" i="14" s="1"/>
  <c r="J357" i="14"/>
  <c r="F357" i="14"/>
  <c r="K357" i="14"/>
  <c r="H357" i="14" s="1"/>
  <c r="J358" i="14"/>
  <c r="H358" i="14" s="1"/>
  <c r="F358" i="14"/>
  <c r="K358" i="14"/>
  <c r="J359" i="14"/>
  <c r="I359" i="14"/>
  <c r="F359" i="14"/>
  <c r="K359" i="14"/>
  <c r="J360" i="14"/>
  <c r="I360" i="14" s="1"/>
  <c r="F360" i="14"/>
  <c r="H360" i="14" s="1"/>
  <c r="K360" i="14"/>
  <c r="J361" i="14"/>
  <c r="F361" i="14"/>
  <c r="K361" i="14"/>
  <c r="I361" i="14" s="1"/>
  <c r="J362" i="14"/>
  <c r="F362" i="14"/>
  <c r="K362" i="14"/>
  <c r="H362" i="14" s="1"/>
  <c r="J363" i="14"/>
  <c r="H363" i="14" s="1"/>
  <c r="F363" i="14"/>
  <c r="K363" i="14"/>
  <c r="J364" i="14"/>
  <c r="F364" i="14"/>
  <c r="K364" i="14"/>
  <c r="J365" i="14"/>
  <c r="F365" i="14"/>
  <c r="K365" i="14"/>
  <c r="I365" i="14" s="1"/>
  <c r="J366" i="14"/>
  <c r="F366" i="14"/>
  <c r="K366" i="14"/>
  <c r="I366" i="14" s="1"/>
  <c r="J367" i="14"/>
  <c r="H367" i="14" s="1"/>
  <c r="F367" i="14"/>
  <c r="K367" i="14"/>
  <c r="J368" i="14"/>
  <c r="F368" i="14"/>
  <c r="H368" i="14" s="1"/>
  <c r="K368" i="14"/>
  <c r="J369" i="14"/>
  <c r="F369" i="14"/>
  <c r="K369" i="14"/>
  <c r="I369" i="14" s="1"/>
  <c r="J370" i="14"/>
  <c r="F370" i="14"/>
  <c r="K370" i="14"/>
  <c r="J371" i="14"/>
  <c r="F371" i="14"/>
  <c r="K371" i="14"/>
  <c r="J372" i="14"/>
  <c r="H372" i="14" s="1"/>
  <c r="F372" i="14"/>
  <c r="K372" i="14"/>
  <c r="J373" i="14"/>
  <c r="I373" i="14" s="1"/>
  <c r="F373" i="14"/>
  <c r="H373" i="14" s="1"/>
  <c r="K373" i="14"/>
  <c r="J374" i="14"/>
  <c r="F374" i="14"/>
  <c r="K374" i="14"/>
  <c r="J375" i="14"/>
  <c r="F375" i="14"/>
  <c r="K375" i="14"/>
  <c r="J376" i="14"/>
  <c r="I376" i="14" s="1"/>
  <c r="F376" i="14"/>
  <c r="K376" i="14"/>
  <c r="J377" i="14"/>
  <c r="H377" i="14" s="1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K380" i="14"/>
  <c r="J381" i="14"/>
  <c r="I381" i="14" s="1"/>
  <c r="F381" i="14"/>
  <c r="K381" i="14"/>
  <c r="J382" i="14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J387" i="14"/>
  <c r="F387" i="14"/>
  <c r="K387" i="14"/>
  <c r="J388" i="14"/>
  <c r="F388" i="14"/>
  <c r="K388" i="14"/>
  <c r="J389" i="14"/>
  <c r="F389" i="14"/>
  <c r="K389" i="14"/>
  <c r="J390" i="14"/>
  <c r="F390" i="14"/>
  <c r="K390" i="14"/>
  <c r="J391" i="14"/>
  <c r="I391" i="14"/>
  <c r="F391" i="14"/>
  <c r="K391" i="14"/>
  <c r="J392" i="14"/>
  <c r="I392" i="14" s="1"/>
  <c r="F392" i="14"/>
  <c r="K392" i="14"/>
  <c r="I2" i="14"/>
  <c r="I4" i="14"/>
  <c r="I6" i="14"/>
  <c r="I7" i="14"/>
  <c r="I8" i="14"/>
  <c r="I10" i="14"/>
  <c r="I11" i="14"/>
  <c r="I12" i="14"/>
  <c r="I14" i="14"/>
  <c r="I16" i="14"/>
  <c r="I18" i="14"/>
  <c r="I20" i="14"/>
  <c r="I22" i="14"/>
  <c r="I24" i="14"/>
  <c r="I26" i="14"/>
  <c r="I28" i="14"/>
  <c r="I30" i="14"/>
  <c r="I32" i="14"/>
  <c r="I35" i="14"/>
  <c r="I37" i="14"/>
  <c r="I38" i="14"/>
  <c r="I45" i="14"/>
  <c r="I46" i="14"/>
  <c r="I52" i="14"/>
  <c r="I53" i="14"/>
  <c r="I54" i="14"/>
  <c r="I56" i="14"/>
  <c r="I58" i="14"/>
  <c r="I60" i="14"/>
  <c r="I70" i="14"/>
  <c r="I72" i="14"/>
  <c r="I74" i="14"/>
  <c r="I77" i="14"/>
  <c r="I79" i="14"/>
  <c r="I80" i="14"/>
  <c r="I82" i="14"/>
  <c r="I84" i="14"/>
  <c r="I86" i="14"/>
  <c r="I88" i="14"/>
  <c r="I89" i="14"/>
  <c r="I90" i="14"/>
  <c r="I92" i="14"/>
  <c r="I93" i="14"/>
  <c r="I94" i="14"/>
  <c r="I96" i="14"/>
  <c r="I98" i="14"/>
  <c r="I100" i="14"/>
  <c r="I102" i="14"/>
  <c r="I104" i="14"/>
  <c r="I105" i="14"/>
  <c r="I106" i="14"/>
  <c r="I108" i="14"/>
  <c r="I109" i="14"/>
  <c r="I110" i="14"/>
  <c r="I112" i="14"/>
  <c r="I114" i="14"/>
  <c r="I116" i="14"/>
  <c r="I118" i="14"/>
  <c r="I120" i="14"/>
  <c r="I121" i="14"/>
  <c r="I122" i="14"/>
  <c r="I124" i="14"/>
  <c r="I125" i="14"/>
  <c r="I126" i="14"/>
  <c r="I128" i="14"/>
  <c r="I130" i="14"/>
  <c r="I132" i="14"/>
  <c r="I134" i="14"/>
  <c r="I136" i="14"/>
  <c r="I137" i="14"/>
  <c r="I140" i="14"/>
  <c r="I144" i="14"/>
  <c r="I145" i="14"/>
  <c r="I148" i="14"/>
  <c r="I152" i="14"/>
  <c r="I153" i="14"/>
  <c r="I156" i="14"/>
  <c r="I160" i="14"/>
  <c r="I161" i="14"/>
  <c r="I164" i="14"/>
  <c r="I168" i="14"/>
  <c r="I169" i="14"/>
  <c r="I172" i="14"/>
  <c r="I176" i="14"/>
  <c r="I177" i="14"/>
  <c r="I179" i="14"/>
  <c r="I180" i="14"/>
  <c r="I181" i="14"/>
  <c r="I183" i="14"/>
  <c r="I184" i="14"/>
  <c r="I185" i="14"/>
  <c r="I187" i="14"/>
  <c r="I188" i="14"/>
  <c r="I189" i="14"/>
  <c r="I191" i="14"/>
  <c r="I192" i="14"/>
  <c r="I193" i="14"/>
  <c r="I195" i="14"/>
  <c r="I196" i="14"/>
  <c r="I197" i="14"/>
  <c r="I199" i="14"/>
  <c r="I200" i="14"/>
  <c r="I201" i="14"/>
  <c r="I203" i="14"/>
  <c r="I204" i="14"/>
  <c r="I205" i="14"/>
  <c r="I207" i="14"/>
  <c r="I208" i="14"/>
  <c r="I209" i="14"/>
  <c r="I211" i="14"/>
  <c r="I212" i="14"/>
  <c r="I213" i="14"/>
  <c r="I215" i="14"/>
  <c r="I216" i="14"/>
  <c r="I217" i="14"/>
  <c r="I219" i="14"/>
  <c r="I220" i="14"/>
  <c r="I221" i="14"/>
  <c r="I223" i="14"/>
  <c r="I224" i="14"/>
  <c r="I225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9" i="14"/>
  <c r="I271" i="14"/>
  <c r="I272" i="14"/>
  <c r="I273" i="14"/>
  <c r="I275" i="14"/>
  <c r="I276" i="14"/>
  <c r="I277" i="14"/>
  <c r="I280" i="14"/>
  <c r="I283" i="14"/>
  <c r="I284" i="14"/>
  <c r="I285" i="14"/>
  <c r="I288" i="14"/>
  <c r="I291" i="14"/>
  <c r="I292" i="14"/>
  <c r="I296" i="14"/>
  <c r="I297" i="14"/>
  <c r="I299" i="14"/>
  <c r="I300" i="14"/>
  <c r="I301" i="14"/>
  <c r="I303" i="14"/>
  <c r="I304" i="14"/>
  <c r="I309" i="14"/>
  <c r="I312" i="14"/>
  <c r="I317" i="14"/>
  <c r="I321" i="14"/>
  <c r="I322" i="14"/>
  <c r="I328" i="14"/>
  <c r="I333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AC2" i="14"/>
  <c r="AC94" i="14"/>
  <c r="AC78" i="14"/>
  <c r="AC74" i="14"/>
  <c r="AC58" i="14"/>
  <c r="AC54" i="14"/>
  <c r="AC38" i="14"/>
  <c r="AC30" i="14"/>
  <c r="AC10" i="14"/>
  <c r="H12" i="14"/>
  <c r="H8" i="14"/>
  <c r="H6" i="14"/>
  <c r="H4" i="14"/>
  <c r="H390" i="14"/>
  <c r="H386" i="14"/>
  <c r="H366" i="14"/>
  <c r="H346" i="14"/>
  <c r="H118" i="14"/>
  <c r="H114" i="14"/>
  <c r="H110" i="14"/>
  <c r="H106" i="14"/>
  <c r="H102" i="14"/>
  <c r="H98" i="14"/>
  <c r="H94" i="14"/>
  <c r="H86" i="14"/>
  <c r="H82" i="14"/>
  <c r="H78" i="14"/>
  <c r="AC99" i="14"/>
  <c r="AC41" i="14"/>
  <c r="AC48" i="14"/>
  <c r="H120" i="14"/>
  <c r="H104" i="14"/>
  <c r="H100" i="14"/>
  <c r="H84" i="14"/>
  <c r="H76" i="14"/>
  <c r="H72" i="14"/>
  <c r="H349" i="14"/>
  <c r="I335" i="14"/>
  <c r="H85" i="14"/>
  <c r="H77" i="14"/>
  <c r="AC85" i="14"/>
  <c r="AC68" i="14"/>
  <c r="AC37" i="14"/>
  <c r="AC8" i="14"/>
  <c r="I349" i="14"/>
  <c r="I345" i="14"/>
  <c r="H90" i="14"/>
  <c r="I388" i="14"/>
  <c r="I384" i="14"/>
  <c r="I380" i="14"/>
  <c r="I368" i="14"/>
  <c r="I364" i="14"/>
  <c r="I344" i="14"/>
  <c r="H115" i="14"/>
  <c r="H111" i="14"/>
  <c r="H99" i="14"/>
  <c r="H95" i="14"/>
  <c r="I390" i="14"/>
  <c r="I386" i="14"/>
  <c r="I382" i="14"/>
  <c r="I378" i="14"/>
  <c r="I374" i="14"/>
  <c r="I370" i="14"/>
  <c r="I354" i="14"/>
  <c r="I338" i="14"/>
  <c r="H113" i="14"/>
  <c r="H109" i="14"/>
  <c r="H97" i="14"/>
  <c r="H93" i="14"/>
  <c r="H57" i="14"/>
  <c r="H53" i="14"/>
  <c r="H49" i="14"/>
  <c r="H25" i="14"/>
  <c r="H13" i="14"/>
  <c r="AC97" i="14"/>
  <c r="AC76" i="14"/>
  <c r="AC73" i="14"/>
  <c r="AC45" i="14"/>
  <c r="AC36" i="14"/>
  <c r="AC12" i="14"/>
  <c r="AC89" i="14"/>
  <c r="AC71" i="14"/>
  <c r="AC52" i="14"/>
  <c r="AC49" i="14"/>
  <c r="AC28" i="14"/>
  <c r="AC25" i="14"/>
  <c r="AC93" i="14"/>
  <c r="AC84" i="14"/>
  <c r="AC60" i="14"/>
  <c r="AC57" i="14"/>
  <c r="AC29" i="14"/>
  <c r="AC20" i="14"/>
  <c r="H64" i="14"/>
  <c r="H60" i="14"/>
  <c r="H56" i="14"/>
  <c r="H52" i="14"/>
  <c r="H48" i="14"/>
  <c r="H32" i="14"/>
  <c r="H28" i="14"/>
  <c r="H24" i="14"/>
  <c r="H20" i="14"/>
  <c r="H16" i="14"/>
  <c r="AC96" i="14"/>
  <c r="H63" i="14"/>
  <c r="H47" i="14"/>
  <c r="H43" i="14"/>
  <c r="H35" i="14"/>
  <c r="H31" i="14"/>
  <c r="H19" i="14"/>
  <c r="H359" i="14"/>
  <c r="H343" i="14"/>
  <c r="J43" i="18"/>
  <c r="K33" i="20"/>
  <c r="J34" i="20"/>
  <c r="L67" i="18"/>
  <c r="H27" i="14"/>
  <c r="H59" i="14"/>
  <c r="H69" i="14"/>
  <c r="H389" i="14"/>
  <c r="B61" i="14"/>
  <c r="I371" i="14"/>
  <c r="I65" i="14"/>
  <c r="I61" i="14"/>
  <c r="I33" i="14"/>
  <c r="I29" i="14"/>
  <c r="H384" i="14"/>
  <c r="H380" i="14"/>
  <c r="H67" i="14"/>
  <c r="I372" i="14"/>
  <c r="I353" i="14"/>
  <c r="I385" i="14"/>
  <c r="I71" i="14"/>
  <c r="I55" i="14"/>
  <c r="H364" i="14"/>
  <c r="H306" i="14"/>
  <c r="H294" i="14"/>
  <c r="H290" i="14"/>
  <c r="H278" i="14"/>
  <c r="H274" i="14"/>
  <c r="H266" i="14"/>
  <c r="H391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2" i="14"/>
  <c r="H128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25" i="14"/>
  <c r="H62" i="14"/>
  <c r="H30" i="14"/>
  <c r="AC83" i="14"/>
  <c r="AC75" i="14"/>
  <c r="H58" i="14"/>
  <c r="H26" i="14"/>
  <c r="H383" i="14"/>
  <c r="H351" i="14"/>
  <c r="H392" i="14"/>
  <c r="H344" i="14"/>
  <c r="K25" i="17"/>
  <c r="K47" i="20"/>
  <c r="J57" i="19"/>
  <c r="J9" i="19"/>
  <c r="K20" i="20"/>
  <c r="J53" i="20"/>
  <c r="M43" i="18" l="1"/>
  <c r="I363" i="14"/>
  <c r="H36" i="14"/>
  <c r="H68" i="14"/>
  <c r="I342" i="14"/>
  <c r="I358" i="14"/>
  <c r="H361" i="14"/>
  <c r="H350" i="14"/>
  <c r="H355" i="14"/>
  <c r="H341" i="14"/>
  <c r="I341" i="14"/>
  <c r="H339" i="14"/>
  <c r="I339" i="14"/>
  <c r="H331" i="14"/>
  <c r="I331" i="14"/>
  <c r="H327" i="14"/>
  <c r="I327" i="14"/>
  <c r="H319" i="14"/>
  <c r="I319" i="14"/>
  <c r="H315" i="14"/>
  <c r="I315" i="14"/>
  <c r="H311" i="14"/>
  <c r="I311" i="14"/>
  <c r="H155" i="14"/>
  <c r="I155" i="14"/>
  <c r="H151" i="14"/>
  <c r="I151" i="14"/>
  <c r="H139" i="14"/>
  <c r="I139" i="14"/>
  <c r="H135" i="14"/>
  <c r="I135" i="14"/>
  <c r="H127" i="14"/>
  <c r="I127" i="14"/>
  <c r="H83" i="14"/>
  <c r="I83" i="14"/>
  <c r="H61" i="14"/>
  <c r="H50" i="14"/>
  <c r="H33" i="14"/>
  <c r="H376" i="14"/>
  <c r="H129" i="14"/>
  <c r="H51" i="14"/>
  <c r="H40" i="14"/>
  <c r="H17" i="14"/>
  <c r="H41" i="14"/>
  <c r="H101" i="14"/>
  <c r="H117" i="14"/>
  <c r="I362" i="14"/>
  <c r="H87" i="14"/>
  <c r="H103" i="14"/>
  <c r="H119" i="14"/>
  <c r="H337" i="14"/>
  <c r="H3" i="14"/>
  <c r="I347" i="14"/>
  <c r="I330" i="14"/>
  <c r="I314" i="14"/>
  <c r="I81" i="14"/>
  <c r="I15" i="14"/>
  <c r="H382" i="14"/>
  <c r="H370" i="14"/>
  <c r="H308" i="14"/>
  <c r="H305" i="14"/>
  <c r="H287" i="14"/>
  <c r="H268" i="14"/>
  <c r="I268" i="14"/>
  <c r="H218" i="14"/>
  <c r="I218" i="14"/>
  <c r="H210" i="14"/>
  <c r="I210" i="14"/>
  <c r="H176" i="14"/>
  <c r="H172" i="14"/>
  <c r="H168" i="14"/>
  <c r="H164" i="14"/>
  <c r="H160" i="14"/>
  <c r="H156" i="14"/>
  <c r="H152" i="14"/>
  <c r="H148" i="14"/>
  <c r="H144" i="14"/>
  <c r="H140" i="14"/>
  <c r="H34" i="14"/>
  <c r="H66" i="14"/>
  <c r="I326" i="14"/>
  <c r="H369" i="14"/>
  <c r="H323" i="14"/>
  <c r="I323" i="14"/>
  <c r="H175" i="14"/>
  <c r="I175" i="14"/>
  <c r="H171" i="14"/>
  <c r="I171" i="14"/>
  <c r="H167" i="14"/>
  <c r="I167" i="14"/>
  <c r="H163" i="14"/>
  <c r="I163" i="14"/>
  <c r="H159" i="14"/>
  <c r="I159" i="14"/>
  <c r="H147" i="14"/>
  <c r="I147" i="14"/>
  <c r="H143" i="14"/>
  <c r="I143" i="14"/>
  <c r="B59" i="14"/>
  <c r="H133" i="14"/>
  <c r="H286" i="14"/>
  <c r="H302" i="14"/>
  <c r="H39" i="14"/>
  <c r="H44" i="14"/>
  <c r="H21" i="14"/>
  <c r="H91" i="14"/>
  <c r="H107" i="14"/>
  <c r="H5" i="14"/>
  <c r="I334" i="14"/>
  <c r="I318" i="14"/>
  <c r="I307" i="14"/>
  <c r="I293" i="14"/>
  <c r="I281" i="14"/>
  <c r="H387" i="14"/>
  <c r="H309" i="14"/>
  <c r="H288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I310" i="14"/>
  <c r="H295" i="14"/>
  <c r="I270" i="14"/>
  <c r="H265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73" i="14"/>
  <c r="H169" i="14"/>
  <c r="H165" i="14"/>
  <c r="H161" i="14"/>
  <c r="H157" i="14"/>
  <c r="H153" i="14"/>
  <c r="H149" i="14"/>
  <c r="H145" i="14"/>
  <c r="H141" i="14"/>
  <c r="H130" i="14"/>
  <c r="H54" i="14"/>
  <c r="H38" i="14"/>
  <c r="H22" i="14"/>
  <c r="H18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296" i="14"/>
  <c r="I294" i="14"/>
  <c r="H279" i="14"/>
  <c r="H262" i="14"/>
  <c r="H254" i="14"/>
  <c r="H246" i="14"/>
  <c r="H238" i="14"/>
  <c r="H230" i="14"/>
  <c r="H222" i="14"/>
  <c r="H214" i="14"/>
  <c r="H206" i="14"/>
  <c r="H198" i="14"/>
  <c r="H190" i="14"/>
  <c r="H182" i="14"/>
  <c r="H174" i="14"/>
  <c r="H170" i="14"/>
  <c r="H166" i="14"/>
  <c r="H162" i="14"/>
  <c r="H158" i="14"/>
  <c r="H154" i="14"/>
  <c r="H150" i="14"/>
  <c r="H146" i="14"/>
  <c r="H142" i="14"/>
  <c r="H138" i="14"/>
  <c r="H131" i="14"/>
  <c r="H123" i="14"/>
  <c r="H73" i="14"/>
  <c r="I298" i="14"/>
  <c r="I282" i="14"/>
  <c r="I266" i="14"/>
  <c r="H249" i="14"/>
  <c r="H70" i="14"/>
  <c r="H65" i="14"/>
  <c r="I63" i="14"/>
  <c r="H46" i="14"/>
  <c r="H23" i="14"/>
  <c r="AC53" i="14"/>
  <c r="H122" i="14"/>
  <c r="H71" i="14"/>
  <c r="I57" i="14"/>
  <c r="H29" i="14"/>
  <c r="I27" i="14"/>
  <c r="AC101" i="14"/>
  <c r="AC91" i="14"/>
  <c r="AC27" i="14"/>
  <c r="AC24" i="14"/>
  <c r="J67" i="19"/>
  <c r="J11" i="18"/>
  <c r="J44" i="18" s="1"/>
  <c r="J46" i="18" s="1"/>
  <c r="K46" i="20"/>
  <c r="K48" i="20" s="1"/>
  <c r="L11" i="18"/>
  <c r="L44" i="18" s="1"/>
  <c r="J33" i="20"/>
  <c r="J21" i="20"/>
  <c r="J20" i="20"/>
  <c r="K119" i="19"/>
  <c r="K115" i="19"/>
  <c r="K9" i="19"/>
  <c r="L43" i="18"/>
  <c r="M11" i="18"/>
  <c r="M44" i="18" s="1"/>
  <c r="M47" i="18" s="1"/>
  <c r="K11" i="18"/>
  <c r="K44" i="18" s="1"/>
  <c r="K45" i="18" s="1"/>
  <c r="K49" i="18" s="1"/>
  <c r="J45" i="18"/>
  <c r="J119" i="19"/>
  <c r="I387" i="14"/>
  <c r="K67" i="19" l="1"/>
  <c r="J47" i="18"/>
  <c r="J48" i="20"/>
  <c r="K49" i="20"/>
  <c r="K53" i="20" s="1"/>
  <c r="L47" i="18"/>
  <c r="L45" i="18"/>
  <c r="L49" i="18" s="1"/>
  <c r="L46" i="18"/>
  <c r="J49" i="20"/>
  <c r="K47" i="18"/>
  <c r="K46" i="18"/>
  <c r="M46" i="18"/>
  <c r="M45" i="18"/>
  <c r="M49" i="18" s="1"/>
  <c r="M51" i="18" s="1"/>
  <c r="K51" i="18"/>
  <c r="K57" i="18"/>
  <c r="K68" i="18" s="1"/>
  <c r="K71" i="18" s="1"/>
  <c r="K50" i="18"/>
  <c r="K55" i="18" s="1"/>
  <c r="J49" i="18"/>
  <c r="M50" i="18" l="1"/>
  <c r="M55" i="18" s="1"/>
  <c r="M57" i="18"/>
  <c r="M68" i="18" s="1"/>
  <c r="M71" i="18" s="1"/>
  <c r="L57" i="18"/>
  <c r="L68" i="18" s="1"/>
  <c r="L51" i="18"/>
  <c r="L50" i="18"/>
  <c r="L55" i="18" s="1"/>
  <c r="J51" i="18"/>
  <c r="J57" i="18"/>
  <c r="J68" i="18" s="1"/>
  <c r="J71" i="18" s="1"/>
  <c r="J50" i="18"/>
  <c r="J55" i="18" s="1"/>
  <c r="L71" i="18" l="1"/>
</calcChain>
</file>

<file path=xl/sharedStrings.xml><?xml version="1.0" encoding="utf-8"?>
<sst xmlns="http://schemas.openxmlformats.org/spreadsheetml/2006/main" count="839" uniqueCount="419">
  <si>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</si>
  <si>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</si>
  <si>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</si>
  <si>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</si>
  <si>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</si>
  <si>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</si>
  <si>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</si>
  <si>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</si>
  <si>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</si>
  <si>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</si>
  <si>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</si>
  <si>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</si>
  <si>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</si>
  <si>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</si>
  <si>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</si>
  <si>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</si>
  <si>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</si>
  <si>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</si>
  <si>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</si>
  <si>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</si>
  <si>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</si>
  <si>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</si>
  <si>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</si>
  <si>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</si>
  <si>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</si>
  <si>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</si>
  <si>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</si>
  <si>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</si>
  <si>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</si>
  <si>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</si>
  <si>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</si>
  <si>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</si>
  <si>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</si>
  <si>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</si>
  <si>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</si>
  <si>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</si>
  <si>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</si>
  <si>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</si>
  <si>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</si>
  <si>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</si>
  <si>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</si>
  <si>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</si>
  <si>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</si>
  <si>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</si>
  <si>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</si>
  <si>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</si>
  <si>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</si>
  <si>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</si>
  <si>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</si>
  <si>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</si>
  <si>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</si>
  <si>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</si>
  <si>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</si>
  <si>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</si>
  <si>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</si>
  <si>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</si>
  <si>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</si>
  <si>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</si>
  <si>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</si>
  <si>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</si>
  <si>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</si>
  <si>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</si>
  <si>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</si>
  <si>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</si>
  <si>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</si>
  <si>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</si>
  <si>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</si>
  <si>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</si>
  <si>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</si>
  <si>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</si>
  <si>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</si>
  <si>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</si>
  <si>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</si>
  <si>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</si>
  <si>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</si>
  <si>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</si>
  <si>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</si>
  <si>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</si>
  <si>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</si>
  <si>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</si>
  <si>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</si>
  <si>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</si>
  <si>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</si>
  <si>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</si>
  <si>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</si>
  <si>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</si>
  <si>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</si>
  <si>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</si>
  <si>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</si>
  <si>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</si>
  <si>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</si>
  <si>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</si>
  <si>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</si>
  <si>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</si>
  <si>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</si>
  <si>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</si>
  <si>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</si>
  <si>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</si>
  <si>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</si>
  <si>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</si>
  <si>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</si>
  <si>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</si>
  <si>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</si>
  <si>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</si>
  <si>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</si>
  <si>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</si>
  <si>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</si>
  <si>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</si>
  <si>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</si>
  <si>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</si>
  <si>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</si>
  <si>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</si>
  <si>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</si>
  <si>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</si>
  <si>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</si>
  <si>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</si>
  <si>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</si>
  <si>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</si>
  <si>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</si>
  <si>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</si>
  <si>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</si>
  <si>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</si>
  <si>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</si>
  <si>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</si>
  <si>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</si>
  <si>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</si>
  <si>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</si>
  <si>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</si>
  <si>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</si>
  <si>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</si>
  <si>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</si>
  <si>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</si>
  <si>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</si>
  <si>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</si>
  <si>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</si>
  <si>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</si>
  <si>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</si>
  <si>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</si>
  <si>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</si>
  <si>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</si>
  <si>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</si>
  <si>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</si>
  <si>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</si>
  <si>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</si>
  <si>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</si>
  <si>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</si>
  <si>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</si>
  <si>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</si>
  <si>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</si>
  <si>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</si>
  <si>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</si>
  <si>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</si>
  <si>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</si>
  <si>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</si>
  <si>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</si>
  <si>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</si>
  <si>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</si>
  <si>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</si>
  <si>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</si>
  <si>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</si>
  <si>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</si>
  <si>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</si>
  <si>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</si>
  <si>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</si>
  <si>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</si>
  <si>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</si>
  <si>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</si>
  <si>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</si>
  <si>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</si>
  <si>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</si>
  <si>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</si>
  <si>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</si>
  <si>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</si>
  <si>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</si>
  <si>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</si>
  <si>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</si>
  <si>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</si>
  <si>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</si>
  <si>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</si>
  <si>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</si>
  <si>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</si>
  <si>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</si>
  <si>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</si>
  <si>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</si>
  <si>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</si>
  <si>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</si>
  <si>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</si>
  <si>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</si>
  <si>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</si>
  <si>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</si>
  <si>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</si>
  <si>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</si>
  <si>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</si>
  <si>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</si>
  <si>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</si>
  <si>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</si>
  <si>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</si>
  <si>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</si>
  <si>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</si>
  <si>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</si>
  <si>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</si>
  <si>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</si>
  <si>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</si>
  <si>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</si>
  <si>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</si>
  <si>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</si>
  <si>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</si>
  <si>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</si>
  <si>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</si>
  <si>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</si>
  <si>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</si>
  <si>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</si>
  <si>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</si>
  <si>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</si>
  <si>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</si>
  <si>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</si>
  <si>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</si>
  <si>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</si>
  <si>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</si>
  <si>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</si>
  <si>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</si>
  <si>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</si>
  <si>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</si>
  <si>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</si>
  <si>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</si>
  <si>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</si>
  <si>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</si>
  <si>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</si>
  <si>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</si>
  <si>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</si>
  <si>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</si>
  <si>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</si>
  <si>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</si>
  <si>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</si>
  <si>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</si>
  <si>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</si>
  <si>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</si>
  <si>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</si>
  <si>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</si>
  <si>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</si>
  <si>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</si>
  <si>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</si>
  <si>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</si>
  <si>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</si>
  <si>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</si>
  <si>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</si>
  <si>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</si>
  <si>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</si>
  <si>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</si>
  <si>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</si>
  <si>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</si>
  <si>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</si>
  <si>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</si>
  <si>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</si>
  <si>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</si>
  <si>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</si>
  <si>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</si>
  <si>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</si>
  <si>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</si>
  <si>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</si>
  <si>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</si>
  <si>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</si>
  <si>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</si>
  <si>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</si>
  <si>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</si>
  <si>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</si>
  <si>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</si>
  <si>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</si>
  <si>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</si>
  <si>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</si>
  <si>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</si>
  <si>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</si>
  <si>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</si>
  <si>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</si>
  <si>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</si>
  <si>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</si>
  <si>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</si>
  <si>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</si>
  <si>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</si>
  <si>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</si>
  <si>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</si>
  <si>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</si>
  <si>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</si>
  <si>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</si>
  <si>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</si>
  <si>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</si>
  <si>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</si>
  <si>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</si>
  <si>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</si>
  <si>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</si>
  <si>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</si>
  <si>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</si>
  <si>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</si>
  <si>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</si>
  <si>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</si>
  <si>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</si>
  <si>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</si>
  <si>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</si>
  <si>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</si>
  <si>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</si>
  <si>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</si>
  <si>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</si>
  <si>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</si>
  <si>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</si>
  <si>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</si>
  <si>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</si>
  <si>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</si>
  <si>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</si>
  <si>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</si>
  <si>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</si>
  <si>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</si>
  <si>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</si>
  <si>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</si>
  <si>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</si>
  <si>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</si>
  <si>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</si>
  <si>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</si>
  <si>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</si>
  <si>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</si>
  <si>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</si>
  <si>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</si>
  <si>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</si>
  <si>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</si>
  <si>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</si>
  <si>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</si>
  <si>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</si>
  <si>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</si>
  <si>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</si>
  <si>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</si>
  <si>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</si>
  <si>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</si>
  <si>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</si>
  <si>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</si>
  <si>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</si>
  <si>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</si>
  <si>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</si>
  <si>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</si>
  <si>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</si>
  <si>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</si>
  <si>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</si>
  <si>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</si>
  <si>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</si>
  <si>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</si>
  <si>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</si>
  <si>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</si>
  <si>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</si>
  <si>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</si>
  <si>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</si>
  <si>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</si>
  <si>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</si>
  <si>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</si>
  <si>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</si>
  <si>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</si>
  <si>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</si>
  <si>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</si>
  <si>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</si>
  <si>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</si>
  <si>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</si>
  <si>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</si>
  <si>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</si>
  <si>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</si>
  <si>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</si>
  <si>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</si>
  <si>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</si>
  <si>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</si>
  <si>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</si>
  <si>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</si>
  <si>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</si>
  <si>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</si>
  <si>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</si>
  <si>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</si>
  <si>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</si>
  <si>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</si>
  <si>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</si>
  <si>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</si>
  <si>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</si>
  <si>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</si>
  <si>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</si>
  <si>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</si>
  <si>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</si>
  <si>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</si>
  <si>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</si>
  <si>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</si>
  <si>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</si>
  <si>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</si>
  <si>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</si>
  <si>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</si>
  <si>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</si>
  <si>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</si>
  <si>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</si>
  <si>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</si>
  <si>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</si>
  <si>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</si>
  <si>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</si>
  <si>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</si>
  <si>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</si>
  <si>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</si>
  <si>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</si>
  <si>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</si>
  <si>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</si>
  <si>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</si>
  <si>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</si>
  <si>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</si>
  <si>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</si>
  <si>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</si>
  <si>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</si>
  <si>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</si>
  <si>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</si>
  <si>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</si>
  <si>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</si>
  <si>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</si>
  <si>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</si>
  <si>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</si>
  <si>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</si>
  <si>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30.6.2013.</t>
  </si>
  <si>
    <t>stanje na dan 30.6.2013.</t>
  </si>
  <si>
    <t>u razdoblju 1.1.2013. do 30.6.2013.</t>
  </si>
  <si>
    <t>za razdoblje od 1.1.2013. do 30.6.2013.</t>
  </si>
  <si>
    <t>AOP
oznaka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</si>
</sst>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4" fontId="25" fillId="0" borderId="0" xfId="0" applyNumberFormat="1" applyFont="1" applyFill="1" applyBorder="1" applyAlignment="1">
      <alignment vertical="center"/>
    </xf>
    <xf numFmtId="0" fontId="23" fillId="0" borderId="0" xfId="0" applyFont="1" applyAlignment="1">
      <alignment horizontal="justify"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58</xdr:row>
          <xdr:rowOff>0</xdr:rowOff>
        </xdr:from>
        <xdr:to>
          <xdr:col>4</xdr:col>
          <xdr:colOff>666750</xdr:colOff>
          <xdr:row>70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</xdr:row>
          <xdr:rowOff>142875</xdr:rowOff>
        </xdr:from>
        <xdr:to>
          <xdr:col>4</xdr:col>
          <xdr:colOff>704850</xdr:colOff>
          <xdr:row>58</xdr:row>
          <xdr:rowOff>95250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sqref="A1:C1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203" t="s">
        <v>300</v>
      </c>
      <c r="B1" s="203"/>
      <c r="C1" s="203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162" t="s">
        <v>301</v>
      </c>
      <c r="B2" s="162"/>
      <c r="C2" s="162"/>
      <c r="D2" s="163"/>
      <c r="E2" s="34" t="s">
        <v>413</v>
      </c>
      <c r="F2" s="35"/>
      <c r="G2" s="36" t="s">
        <v>302</v>
      </c>
      <c r="H2" s="34" t="s">
        <v>414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164" t="s">
        <v>363</v>
      </c>
      <c r="B4" s="164"/>
      <c r="C4" s="164"/>
      <c r="D4" s="164"/>
      <c r="E4" s="164"/>
      <c r="F4" s="164"/>
      <c r="G4" s="164"/>
      <c r="H4" s="164"/>
      <c r="I4" s="164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52" t="s">
        <v>303</v>
      </c>
      <c r="B6" s="153"/>
      <c r="C6" s="160" t="s">
        <v>367</v>
      </c>
      <c r="D6" s="161"/>
      <c r="E6" s="165"/>
      <c r="F6" s="165"/>
      <c r="G6" s="165"/>
      <c r="H6" s="165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165"/>
      <c r="F7" s="165"/>
      <c r="G7" s="165"/>
      <c r="H7" s="165"/>
      <c r="I7" s="49"/>
      <c r="J7" s="32"/>
      <c r="K7" s="32"/>
      <c r="L7" s="32"/>
    </row>
    <row r="8" spans="1:12" x14ac:dyDescent="0.2">
      <c r="A8" s="166" t="s">
        <v>304</v>
      </c>
      <c r="B8" s="167"/>
      <c r="C8" s="160" t="s">
        <v>368</v>
      </c>
      <c r="D8" s="161"/>
      <c r="E8" s="165"/>
      <c r="F8" s="165"/>
      <c r="G8" s="165"/>
      <c r="H8" s="165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157" t="s">
        <v>305</v>
      </c>
      <c r="B10" s="158"/>
      <c r="C10" s="160" t="s">
        <v>369</v>
      </c>
      <c r="D10" s="161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159"/>
      <c r="B11" s="159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52" t="s">
        <v>306</v>
      </c>
      <c r="B12" s="153"/>
      <c r="C12" s="154" t="s">
        <v>370</v>
      </c>
      <c r="D12" s="168"/>
      <c r="E12" s="168"/>
      <c r="F12" s="168"/>
      <c r="G12" s="168"/>
      <c r="H12" s="168"/>
      <c r="I12" s="169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52" t="s">
        <v>307</v>
      </c>
      <c r="B14" s="153"/>
      <c r="C14" s="170">
        <v>48000</v>
      </c>
      <c r="D14" s="171"/>
      <c r="E14" s="41"/>
      <c r="F14" s="154" t="s">
        <v>371</v>
      </c>
      <c r="G14" s="155"/>
      <c r="H14" s="155"/>
      <c r="I14" s="156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52" t="s">
        <v>308</v>
      </c>
      <c r="B16" s="153"/>
      <c r="C16" s="154" t="s">
        <v>372</v>
      </c>
      <c r="D16" s="155"/>
      <c r="E16" s="155"/>
      <c r="F16" s="155"/>
      <c r="G16" s="155"/>
      <c r="H16" s="155"/>
      <c r="I16" s="156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52" t="s">
        <v>309</v>
      </c>
      <c r="B18" s="153"/>
      <c r="C18" s="172" t="s">
        <v>396</v>
      </c>
      <c r="D18" s="173"/>
      <c r="E18" s="173"/>
      <c r="F18" s="173"/>
      <c r="G18" s="173"/>
      <c r="H18" s="173"/>
      <c r="I18" s="174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52" t="s">
        <v>310</v>
      </c>
      <c r="B20" s="153"/>
      <c r="C20" s="172" t="s">
        <v>374</v>
      </c>
      <c r="D20" s="173"/>
      <c r="E20" s="173"/>
      <c r="F20" s="173"/>
      <c r="G20" s="173"/>
      <c r="H20" s="173"/>
      <c r="I20" s="174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52" t="s">
        <v>311</v>
      </c>
      <c r="B22" s="153"/>
      <c r="C22" s="54">
        <v>201</v>
      </c>
      <c r="D22" s="154" t="s">
        <v>371</v>
      </c>
      <c r="E22" s="175"/>
      <c r="F22" s="176"/>
      <c r="G22" s="177"/>
      <c r="H22" s="178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52" t="s">
        <v>312</v>
      </c>
      <c r="B24" s="153"/>
      <c r="C24" s="54">
        <v>6</v>
      </c>
      <c r="D24" s="179" t="s">
        <v>375</v>
      </c>
      <c r="E24" s="180"/>
      <c r="F24" s="180"/>
      <c r="G24" s="181"/>
      <c r="H24" s="48" t="s">
        <v>313</v>
      </c>
      <c r="I24" s="149">
        <v>5920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52" t="s">
        <v>314</v>
      </c>
      <c r="B26" s="153"/>
      <c r="C26" s="57" t="s">
        <v>376</v>
      </c>
      <c r="D26" s="58"/>
      <c r="E26" s="32"/>
      <c r="F26" s="59"/>
      <c r="G26" s="152" t="s">
        <v>315</v>
      </c>
      <c r="H26" s="153"/>
      <c r="I26" s="60" t="s">
        <v>394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82" t="s">
        <v>316</v>
      </c>
      <c r="B28" s="183"/>
      <c r="C28" s="184"/>
      <c r="D28" s="184"/>
      <c r="E28" s="185" t="s">
        <v>317</v>
      </c>
      <c r="F28" s="186"/>
      <c r="G28" s="186"/>
      <c r="H28" s="187" t="s">
        <v>318</v>
      </c>
      <c r="I28" s="187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88" t="s">
        <v>377</v>
      </c>
      <c r="B30" s="189"/>
      <c r="C30" s="189"/>
      <c r="D30" s="190"/>
      <c r="E30" s="188" t="s">
        <v>378</v>
      </c>
      <c r="F30" s="189"/>
      <c r="G30" s="189"/>
      <c r="H30" s="160" t="s">
        <v>379</v>
      </c>
      <c r="I30" s="161"/>
      <c r="J30" s="32"/>
      <c r="K30" s="32"/>
      <c r="L30" s="32"/>
    </row>
    <row r="31" spans="1:12" x14ac:dyDescent="0.2">
      <c r="A31" s="105"/>
      <c r="B31" s="105"/>
      <c r="C31" s="106"/>
      <c r="D31" s="191"/>
      <c r="E31" s="191"/>
      <c r="F31" s="191"/>
      <c r="G31" s="192"/>
      <c r="H31" s="56"/>
      <c r="I31" s="120"/>
      <c r="J31" s="32"/>
      <c r="K31" s="32"/>
      <c r="L31" s="32"/>
    </row>
    <row r="32" spans="1:12" x14ac:dyDescent="0.2">
      <c r="A32" s="188" t="s">
        <v>397</v>
      </c>
      <c r="B32" s="189"/>
      <c r="C32" s="189"/>
      <c r="D32" s="190"/>
      <c r="E32" s="188" t="s">
        <v>378</v>
      </c>
      <c r="F32" s="189"/>
      <c r="G32" s="189"/>
      <c r="H32" s="193" t="s">
        <v>395</v>
      </c>
      <c r="I32" s="194"/>
      <c r="J32" s="32"/>
      <c r="K32" s="32"/>
      <c r="L32" s="32"/>
    </row>
    <row r="33" spans="1:12" x14ac:dyDescent="0.2">
      <c r="A33" s="105"/>
      <c r="B33" s="105"/>
      <c r="C33" s="106"/>
      <c r="D33" s="107"/>
      <c r="E33" s="107"/>
      <c r="F33" s="107"/>
      <c r="G33" s="108"/>
      <c r="H33" s="56"/>
      <c r="I33" s="121"/>
      <c r="J33" s="32"/>
      <c r="K33" s="32"/>
      <c r="L33" s="32"/>
    </row>
    <row r="34" spans="1:12" x14ac:dyDescent="0.2">
      <c r="A34" s="188" t="s">
        <v>382</v>
      </c>
      <c r="B34" s="189"/>
      <c r="C34" s="189"/>
      <c r="D34" s="190"/>
      <c r="E34" s="195" t="s">
        <v>383</v>
      </c>
      <c r="F34" s="196"/>
      <c r="G34" s="196"/>
      <c r="H34" s="160" t="s">
        <v>380</v>
      </c>
      <c r="I34" s="161"/>
      <c r="J34" s="32"/>
      <c r="K34" s="32"/>
      <c r="L34" s="32"/>
    </row>
    <row r="35" spans="1:12" x14ac:dyDescent="0.2">
      <c r="A35" s="105"/>
      <c r="B35" s="105"/>
      <c r="C35" s="106"/>
      <c r="D35" s="107"/>
      <c r="E35" s="107"/>
      <c r="F35" s="107"/>
      <c r="G35" s="108"/>
      <c r="H35" s="56"/>
      <c r="I35" s="121"/>
      <c r="J35" s="32"/>
      <c r="K35" s="32"/>
      <c r="L35" s="32"/>
    </row>
    <row r="36" spans="1:12" x14ac:dyDescent="0.2">
      <c r="A36" s="188" t="s">
        <v>381</v>
      </c>
      <c r="B36" s="189"/>
      <c r="C36" s="189"/>
      <c r="D36" s="190"/>
      <c r="E36" s="195" t="s">
        <v>384</v>
      </c>
      <c r="F36" s="196"/>
      <c r="G36" s="196"/>
      <c r="H36" s="193" t="s">
        <v>385</v>
      </c>
      <c r="I36" s="194"/>
      <c r="J36" s="32"/>
      <c r="K36" s="32"/>
      <c r="L36" s="32"/>
    </row>
    <row r="37" spans="1:12" x14ac:dyDescent="0.2">
      <c r="A37" s="109"/>
      <c r="B37" s="109"/>
      <c r="C37" s="211"/>
      <c r="D37" s="212"/>
      <c r="E37" s="56"/>
      <c r="F37" s="211"/>
      <c r="G37" s="212"/>
      <c r="H37" s="56"/>
      <c r="I37" s="56"/>
      <c r="J37" s="32"/>
      <c r="K37" s="32"/>
      <c r="L37" s="32"/>
    </row>
    <row r="38" spans="1:12" x14ac:dyDescent="0.2">
      <c r="A38" s="195" t="s">
        <v>386</v>
      </c>
      <c r="B38" s="196"/>
      <c r="C38" s="196"/>
      <c r="D38" s="197"/>
      <c r="E38" s="195" t="s">
        <v>387</v>
      </c>
      <c r="F38" s="196"/>
      <c r="G38" s="196"/>
      <c r="H38" s="193" t="s">
        <v>388</v>
      </c>
      <c r="I38" s="194"/>
      <c r="J38" s="32"/>
      <c r="K38" s="32"/>
      <c r="L38" s="32"/>
    </row>
    <row r="39" spans="1:12" x14ac:dyDescent="0.2">
      <c r="A39" s="109"/>
      <c r="B39" s="109"/>
      <c r="C39" s="110"/>
      <c r="D39" s="111"/>
      <c r="E39" s="56"/>
      <c r="F39" s="110"/>
      <c r="G39" s="111"/>
      <c r="H39" s="56"/>
      <c r="I39" s="56"/>
      <c r="J39" s="32"/>
      <c r="K39" s="32"/>
      <c r="L39" s="32"/>
    </row>
    <row r="40" spans="1:12" x14ac:dyDescent="0.2">
      <c r="A40" s="195" t="s">
        <v>389</v>
      </c>
      <c r="B40" s="196"/>
      <c r="C40" s="196"/>
      <c r="D40" s="197"/>
      <c r="E40" s="195" t="s">
        <v>390</v>
      </c>
      <c r="F40" s="196"/>
      <c r="G40" s="196"/>
      <c r="H40" s="193" t="s">
        <v>391</v>
      </c>
      <c r="I40" s="194"/>
      <c r="J40" s="32"/>
      <c r="K40" s="32"/>
      <c r="L40" s="32"/>
    </row>
    <row r="41" spans="1:12" x14ac:dyDescent="0.2">
      <c r="A41" s="55"/>
      <c r="B41" s="113"/>
      <c r="C41" s="113"/>
      <c r="D41" s="113"/>
      <c r="E41" s="55"/>
      <c r="F41" s="113"/>
      <c r="G41" s="113"/>
      <c r="H41" s="114"/>
      <c r="I41" s="114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98" t="s">
        <v>319</v>
      </c>
      <c r="B44" s="199"/>
      <c r="C44" s="160"/>
      <c r="D44" s="161"/>
      <c r="E44" s="42"/>
      <c r="F44" s="154"/>
      <c r="G44" s="205"/>
      <c r="H44" s="205"/>
      <c r="I44" s="206"/>
      <c r="J44" s="32"/>
      <c r="K44" s="32"/>
      <c r="L44" s="32"/>
    </row>
    <row r="45" spans="1:12" x14ac:dyDescent="0.2">
      <c r="A45" s="63"/>
      <c r="B45" s="63"/>
      <c r="C45" s="207"/>
      <c r="D45" s="208"/>
      <c r="E45" s="41"/>
      <c r="F45" s="207"/>
      <c r="G45" s="209"/>
      <c r="H45" s="67"/>
      <c r="I45" s="67"/>
      <c r="J45" s="32"/>
      <c r="K45" s="32"/>
      <c r="L45" s="32"/>
    </row>
    <row r="46" spans="1:12" x14ac:dyDescent="0.2">
      <c r="A46" s="198" t="s">
        <v>320</v>
      </c>
      <c r="B46" s="199"/>
      <c r="C46" s="179" t="s">
        <v>392</v>
      </c>
      <c r="D46" s="210"/>
      <c r="E46" s="210"/>
      <c r="F46" s="210"/>
      <c r="G46" s="210"/>
      <c r="H46" s="210"/>
      <c r="I46" s="210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98" t="s">
        <v>322</v>
      </c>
      <c r="B48" s="199"/>
      <c r="C48" s="200" t="s">
        <v>393</v>
      </c>
      <c r="D48" s="201"/>
      <c r="E48" s="202"/>
      <c r="F48" s="42"/>
      <c r="G48" s="48" t="s">
        <v>323</v>
      </c>
      <c r="H48" s="200" t="s">
        <v>406</v>
      </c>
      <c r="I48" s="202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98" t="s">
        <v>309</v>
      </c>
      <c r="B50" s="199"/>
      <c r="C50" s="215" t="s">
        <v>373</v>
      </c>
      <c r="D50" s="216"/>
      <c r="E50" s="216"/>
      <c r="F50" s="216"/>
      <c r="G50" s="216"/>
      <c r="H50" s="216"/>
      <c r="I50" s="217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52" t="s">
        <v>324</v>
      </c>
      <c r="B52" s="153"/>
      <c r="C52" s="200" t="s">
        <v>401</v>
      </c>
      <c r="D52" s="201"/>
      <c r="E52" s="201"/>
      <c r="F52" s="201"/>
      <c r="G52" s="201"/>
      <c r="H52" s="201"/>
      <c r="I52" s="218"/>
      <c r="J52" s="32"/>
      <c r="K52" s="32"/>
      <c r="L52" s="32"/>
    </row>
    <row r="53" spans="1:12" x14ac:dyDescent="0.2">
      <c r="A53" s="69"/>
      <c r="B53" s="69"/>
      <c r="C53" s="204" t="s">
        <v>325</v>
      </c>
      <c r="D53" s="204"/>
      <c r="E53" s="204"/>
      <c r="F53" s="204"/>
      <c r="G53" s="204"/>
      <c r="H53" s="204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219" t="s">
        <v>326</v>
      </c>
      <c r="C55" s="220"/>
      <c r="D55" s="220"/>
      <c r="E55" s="220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221" t="s">
        <v>398</v>
      </c>
      <c r="C56" s="222"/>
      <c r="D56" s="222"/>
      <c r="E56" s="222"/>
      <c r="F56" s="222"/>
      <c r="G56" s="222"/>
      <c r="H56" s="222"/>
      <c r="I56" s="222"/>
      <c r="J56" s="32"/>
      <c r="K56" s="32"/>
      <c r="L56" s="32"/>
    </row>
    <row r="57" spans="1:12" x14ac:dyDescent="0.2">
      <c r="A57" s="69"/>
      <c r="B57" s="221" t="s">
        <v>354</v>
      </c>
      <c r="C57" s="222"/>
      <c r="D57" s="222"/>
      <c r="E57" s="222"/>
      <c r="F57" s="222"/>
      <c r="G57" s="222"/>
      <c r="H57" s="222"/>
      <c r="I57" s="93"/>
      <c r="J57" s="32"/>
      <c r="K57" s="32"/>
      <c r="L57" s="32"/>
    </row>
    <row r="58" spans="1:12" x14ac:dyDescent="0.2">
      <c r="A58" s="69"/>
      <c r="B58" s="221" t="s">
        <v>355</v>
      </c>
      <c r="C58" s="222"/>
      <c r="D58" s="222"/>
      <c r="E58" s="222"/>
      <c r="F58" s="222"/>
      <c r="G58" s="222"/>
      <c r="H58" s="222"/>
      <c r="I58" s="222"/>
      <c r="J58" s="32"/>
      <c r="K58" s="32"/>
      <c r="L58" s="32"/>
    </row>
    <row r="59" spans="1:12" x14ac:dyDescent="0.2">
      <c r="A59" s="69"/>
      <c r="B59" s="221" t="s">
        <v>356</v>
      </c>
      <c r="C59" s="222"/>
      <c r="D59" s="222"/>
      <c r="E59" s="222"/>
      <c r="F59" s="222"/>
      <c r="G59" s="222"/>
      <c r="H59" s="222"/>
      <c r="I59" s="222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223" t="s">
        <v>329</v>
      </c>
      <c r="H62" s="224"/>
      <c r="I62" s="225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213"/>
      <c r="H63" s="214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78" bestFit="1" customWidth="1"/>
    <col min="11" max="11" width="10.85546875" style="96" customWidth="1"/>
    <col min="12" max="12" width="10.85546875" style="133" bestFit="1" customWidth="1"/>
    <col min="13" max="13" width="14.42578125" style="148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1" t="s">
        <v>185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6" ht="12.75" customHeight="1" x14ac:dyDescent="0.2">
      <c r="A2" s="262" t="s">
        <v>415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6" ht="6.75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16" ht="12.75" customHeight="1" x14ac:dyDescent="0.2">
      <c r="A4" s="263" t="s">
        <v>405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6" ht="30.75" customHeight="1" thickBot="1" x14ac:dyDescent="0.25">
      <c r="A5" s="266" t="s">
        <v>72</v>
      </c>
      <c r="B5" s="267"/>
      <c r="C5" s="267"/>
      <c r="D5" s="267"/>
      <c r="E5" s="267"/>
      <c r="F5" s="267"/>
      <c r="G5" s="267"/>
      <c r="H5" s="268"/>
      <c r="I5" s="130" t="s">
        <v>418</v>
      </c>
      <c r="J5" s="118" t="s">
        <v>365</v>
      </c>
      <c r="K5" s="130" t="s">
        <v>366</v>
      </c>
    </row>
    <row r="6" spans="1:16" x14ac:dyDescent="0.2">
      <c r="A6" s="269">
        <v>1</v>
      </c>
      <c r="B6" s="269"/>
      <c r="C6" s="269"/>
      <c r="D6" s="269"/>
      <c r="E6" s="269"/>
      <c r="F6" s="269"/>
      <c r="G6" s="269"/>
      <c r="H6" s="269"/>
      <c r="I6" s="77">
        <v>2</v>
      </c>
      <c r="J6" s="127">
        <v>3</v>
      </c>
      <c r="K6" s="127">
        <v>4</v>
      </c>
    </row>
    <row r="7" spans="1:16" x14ac:dyDescent="0.2">
      <c r="A7" s="256" t="s">
        <v>399</v>
      </c>
      <c r="B7" s="270"/>
      <c r="C7" s="270"/>
      <c r="D7" s="270"/>
      <c r="E7" s="270"/>
      <c r="F7" s="270"/>
      <c r="G7" s="270"/>
      <c r="H7" s="270"/>
      <c r="I7" s="270"/>
      <c r="J7" s="270"/>
      <c r="K7" s="271"/>
    </row>
    <row r="8" spans="1:16" x14ac:dyDescent="0.2">
      <c r="A8" s="246" t="s">
        <v>74</v>
      </c>
      <c r="B8" s="247"/>
      <c r="C8" s="247"/>
      <c r="D8" s="247"/>
      <c r="E8" s="247"/>
      <c r="F8" s="247"/>
      <c r="G8" s="247"/>
      <c r="H8" s="259"/>
      <c r="I8" s="6">
        <v>1</v>
      </c>
      <c r="J8" s="23"/>
      <c r="K8" s="23"/>
    </row>
    <row r="9" spans="1:16" x14ac:dyDescent="0.2">
      <c r="A9" s="226" t="s">
        <v>8</v>
      </c>
      <c r="B9" s="227"/>
      <c r="C9" s="227"/>
      <c r="D9" s="227"/>
      <c r="E9" s="227"/>
      <c r="F9" s="227"/>
      <c r="G9" s="227"/>
      <c r="H9" s="228"/>
      <c r="I9" s="4">
        <v>2</v>
      </c>
      <c r="J9" s="24">
        <f>J10+J17+J27+J36+J40</f>
        <v>1721143991.38428</v>
      </c>
      <c r="K9" s="24">
        <f>K10+K17+K27+K36+K40</f>
        <v>1674391510.6440101</v>
      </c>
      <c r="L9" s="138"/>
      <c r="O9" s="9"/>
      <c r="P9" s="9"/>
    </row>
    <row r="10" spans="1:16" x14ac:dyDescent="0.2">
      <c r="A10" s="229" t="s">
        <v>256</v>
      </c>
      <c r="B10" s="230"/>
      <c r="C10" s="230"/>
      <c r="D10" s="230"/>
      <c r="E10" s="230"/>
      <c r="F10" s="230"/>
      <c r="G10" s="230"/>
      <c r="H10" s="231"/>
      <c r="I10" s="4">
        <v>3</v>
      </c>
      <c r="J10" s="24">
        <f>SUM(J11:J16)</f>
        <v>279641787.80599999</v>
      </c>
      <c r="K10" s="24">
        <f>SUM(K11:K16)</f>
        <v>275126484.87400001</v>
      </c>
      <c r="L10" s="138"/>
      <c r="O10" s="9"/>
      <c r="P10" s="9"/>
    </row>
    <row r="11" spans="1:16" x14ac:dyDescent="0.2">
      <c r="A11" s="229" t="s">
        <v>126</v>
      </c>
      <c r="B11" s="230"/>
      <c r="C11" s="230"/>
      <c r="D11" s="230"/>
      <c r="E11" s="230"/>
      <c r="F11" s="230"/>
      <c r="G11" s="230"/>
      <c r="H11" s="231"/>
      <c r="I11" s="4">
        <v>4</v>
      </c>
      <c r="J11" s="25">
        <v>5839794</v>
      </c>
      <c r="K11" s="25">
        <v>8469527</v>
      </c>
      <c r="L11" s="134"/>
      <c r="O11" s="9"/>
      <c r="P11" s="9"/>
    </row>
    <row r="12" spans="1:16" x14ac:dyDescent="0.2">
      <c r="A12" s="229" t="s">
        <v>10</v>
      </c>
      <c r="B12" s="230"/>
      <c r="C12" s="230"/>
      <c r="D12" s="230"/>
      <c r="E12" s="230"/>
      <c r="F12" s="230"/>
      <c r="G12" s="230"/>
      <c r="H12" s="231"/>
      <c r="I12" s="4">
        <v>5</v>
      </c>
      <c r="J12" s="25">
        <v>210946609.80599999</v>
      </c>
      <c r="K12" s="25">
        <v>202374568.87400001</v>
      </c>
      <c r="L12" s="134"/>
      <c r="O12" s="9"/>
      <c r="P12" s="9"/>
    </row>
    <row r="13" spans="1:16" x14ac:dyDescent="0.2">
      <c r="A13" s="229" t="s">
        <v>127</v>
      </c>
      <c r="B13" s="230"/>
      <c r="C13" s="230"/>
      <c r="D13" s="230"/>
      <c r="E13" s="230"/>
      <c r="F13" s="230"/>
      <c r="G13" s="230"/>
      <c r="H13" s="231"/>
      <c r="I13" s="4">
        <v>6</v>
      </c>
      <c r="J13" s="25">
        <v>41983000</v>
      </c>
      <c r="K13" s="25">
        <v>41983000</v>
      </c>
      <c r="L13" s="134"/>
      <c r="O13" s="9"/>
      <c r="P13" s="9"/>
    </row>
    <row r="14" spans="1:16" x14ac:dyDescent="0.2">
      <c r="A14" s="229" t="s">
        <v>260</v>
      </c>
      <c r="B14" s="230"/>
      <c r="C14" s="230"/>
      <c r="D14" s="230"/>
      <c r="E14" s="230"/>
      <c r="F14" s="230"/>
      <c r="G14" s="230"/>
      <c r="H14" s="231"/>
      <c r="I14" s="4">
        <v>7</v>
      </c>
      <c r="J14" s="25">
        <v>0</v>
      </c>
      <c r="K14" s="25">
        <v>972400</v>
      </c>
      <c r="L14" s="134"/>
      <c r="O14" s="9"/>
      <c r="P14" s="9"/>
    </row>
    <row r="15" spans="1:16" x14ac:dyDescent="0.2">
      <c r="A15" s="229" t="s">
        <v>261</v>
      </c>
      <c r="B15" s="230"/>
      <c r="C15" s="230"/>
      <c r="D15" s="230"/>
      <c r="E15" s="230"/>
      <c r="F15" s="230"/>
      <c r="G15" s="230"/>
      <c r="H15" s="231"/>
      <c r="I15" s="4">
        <v>8</v>
      </c>
      <c r="J15" s="25">
        <v>20872384</v>
      </c>
      <c r="K15" s="25">
        <v>21326989</v>
      </c>
      <c r="L15" s="134"/>
      <c r="O15" s="9"/>
      <c r="P15" s="9"/>
    </row>
    <row r="16" spans="1:16" x14ac:dyDescent="0.2">
      <c r="A16" s="229" t="s">
        <v>262</v>
      </c>
      <c r="B16" s="230"/>
      <c r="C16" s="230"/>
      <c r="D16" s="230"/>
      <c r="E16" s="230"/>
      <c r="F16" s="230"/>
      <c r="G16" s="230"/>
      <c r="H16" s="231"/>
      <c r="I16" s="4">
        <v>9</v>
      </c>
      <c r="J16" s="25">
        <v>0</v>
      </c>
      <c r="K16" s="25">
        <v>0</v>
      </c>
      <c r="L16" s="134"/>
      <c r="O16" s="9"/>
      <c r="P16" s="9"/>
    </row>
    <row r="17" spans="1:16" x14ac:dyDescent="0.2">
      <c r="A17" s="229" t="s">
        <v>257</v>
      </c>
      <c r="B17" s="230"/>
      <c r="C17" s="230"/>
      <c r="D17" s="230"/>
      <c r="E17" s="230"/>
      <c r="F17" s="230"/>
      <c r="G17" s="230"/>
      <c r="H17" s="231"/>
      <c r="I17" s="4">
        <v>10</v>
      </c>
      <c r="J17" s="24">
        <f>SUM(J18:J26)</f>
        <v>1400738836.94328</v>
      </c>
      <c r="K17" s="24">
        <f>SUM(K18:K26)</f>
        <v>1359080225.3370099</v>
      </c>
      <c r="L17" s="138"/>
      <c r="O17" s="9"/>
      <c r="P17" s="9"/>
    </row>
    <row r="18" spans="1:16" x14ac:dyDescent="0.2">
      <c r="A18" s="229" t="s">
        <v>263</v>
      </c>
      <c r="B18" s="230"/>
      <c r="C18" s="230"/>
      <c r="D18" s="230"/>
      <c r="E18" s="230"/>
      <c r="F18" s="230"/>
      <c r="G18" s="230"/>
      <c r="H18" s="231"/>
      <c r="I18" s="4">
        <v>11</v>
      </c>
      <c r="J18" s="25">
        <v>45995536</v>
      </c>
      <c r="K18" s="25">
        <v>45670805</v>
      </c>
      <c r="L18" s="134"/>
      <c r="O18" s="9"/>
      <c r="P18" s="9"/>
    </row>
    <row r="19" spans="1:16" x14ac:dyDescent="0.2">
      <c r="A19" s="229" t="s">
        <v>299</v>
      </c>
      <c r="B19" s="230"/>
      <c r="C19" s="230"/>
      <c r="D19" s="230"/>
      <c r="E19" s="230"/>
      <c r="F19" s="230"/>
      <c r="G19" s="230"/>
      <c r="H19" s="231"/>
      <c r="I19" s="4">
        <v>12</v>
      </c>
      <c r="J19" s="25">
        <v>882052504</v>
      </c>
      <c r="K19" s="25">
        <v>850763877</v>
      </c>
      <c r="L19" s="134"/>
      <c r="O19" s="9"/>
      <c r="P19" s="9"/>
    </row>
    <row r="20" spans="1:16" x14ac:dyDescent="0.2">
      <c r="A20" s="229" t="s">
        <v>264</v>
      </c>
      <c r="B20" s="230"/>
      <c r="C20" s="230"/>
      <c r="D20" s="230"/>
      <c r="E20" s="230"/>
      <c r="F20" s="230"/>
      <c r="G20" s="230"/>
      <c r="H20" s="231"/>
      <c r="I20" s="4">
        <v>13</v>
      </c>
      <c r="J20" s="25">
        <v>383931369.94327998</v>
      </c>
      <c r="K20" s="25">
        <v>367325304.33700991</v>
      </c>
      <c r="L20" s="134"/>
      <c r="O20" s="9"/>
      <c r="P20" s="9"/>
    </row>
    <row r="21" spans="1:16" x14ac:dyDescent="0.2">
      <c r="A21" s="229" t="s">
        <v>46</v>
      </c>
      <c r="B21" s="230"/>
      <c r="C21" s="230"/>
      <c r="D21" s="230"/>
      <c r="E21" s="230"/>
      <c r="F21" s="230"/>
      <c r="G21" s="230"/>
      <c r="H21" s="231"/>
      <c r="I21" s="4">
        <v>14</v>
      </c>
      <c r="J21" s="25">
        <v>18257354</v>
      </c>
      <c r="K21" s="25">
        <v>17362274</v>
      </c>
      <c r="L21" s="134"/>
      <c r="O21" s="9"/>
      <c r="P21" s="9"/>
    </row>
    <row r="22" spans="1:16" x14ac:dyDescent="0.2">
      <c r="A22" s="229" t="s">
        <v>47</v>
      </c>
      <c r="B22" s="230"/>
      <c r="C22" s="230"/>
      <c r="D22" s="230"/>
      <c r="E22" s="230"/>
      <c r="F22" s="230"/>
      <c r="G22" s="230"/>
      <c r="H22" s="231"/>
      <c r="I22" s="4">
        <v>15</v>
      </c>
      <c r="J22" s="25">
        <v>0</v>
      </c>
      <c r="K22" s="25">
        <v>0</v>
      </c>
      <c r="L22" s="134"/>
      <c r="O22" s="9"/>
      <c r="P22" s="9"/>
    </row>
    <row r="23" spans="1:16" x14ac:dyDescent="0.2">
      <c r="A23" s="229" t="s">
        <v>86</v>
      </c>
      <c r="B23" s="230"/>
      <c r="C23" s="230"/>
      <c r="D23" s="230"/>
      <c r="E23" s="230"/>
      <c r="F23" s="230"/>
      <c r="G23" s="230"/>
      <c r="H23" s="231"/>
      <c r="I23" s="4">
        <v>16</v>
      </c>
      <c r="J23" s="103">
        <v>276374</v>
      </c>
      <c r="K23" s="25">
        <v>1625807</v>
      </c>
      <c r="L23" s="134"/>
      <c r="O23" s="9"/>
      <c r="P23" s="9"/>
    </row>
    <row r="24" spans="1:16" x14ac:dyDescent="0.2">
      <c r="A24" s="229" t="s">
        <v>87</v>
      </c>
      <c r="B24" s="230"/>
      <c r="C24" s="230"/>
      <c r="D24" s="230"/>
      <c r="E24" s="230"/>
      <c r="F24" s="230"/>
      <c r="G24" s="230"/>
      <c r="H24" s="231"/>
      <c r="I24" s="4">
        <v>17</v>
      </c>
      <c r="J24" s="103">
        <v>68046263</v>
      </c>
      <c r="K24" s="25">
        <v>74161643</v>
      </c>
      <c r="L24" s="134"/>
      <c r="O24" s="9"/>
      <c r="P24" s="9"/>
    </row>
    <row r="25" spans="1:16" x14ac:dyDescent="0.2">
      <c r="A25" s="229" t="s">
        <v>88</v>
      </c>
      <c r="B25" s="230"/>
      <c r="C25" s="230"/>
      <c r="D25" s="230"/>
      <c r="E25" s="230"/>
      <c r="F25" s="230"/>
      <c r="G25" s="230"/>
      <c r="H25" s="231"/>
      <c r="I25" s="4">
        <v>18</v>
      </c>
      <c r="J25" s="25">
        <v>2179436</v>
      </c>
      <c r="K25" s="25">
        <v>2170515</v>
      </c>
      <c r="L25" s="134"/>
      <c r="O25" s="9"/>
      <c r="P25" s="9"/>
    </row>
    <row r="26" spans="1:16" x14ac:dyDescent="0.2">
      <c r="A26" s="229" t="s">
        <v>89</v>
      </c>
      <c r="B26" s="230"/>
      <c r="C26" s="230"/>
      <c r="D26" s="230"/>
      <c r="E26" s="230"/>
      <c r="F26" s="230"/>
      <c r="G26" s="230"/>
      <c r="H26" s="231"/>
      <c r="I26" s="4">
        <v>19</v>
      </c>
      <c r="J26" s="103">
        <v>0</v>
      </c>
      <c r="K26" s="25">
        <v>0</v>
      </c>
      <c r="L26" s="134"/>
      <c r="O26" s="9"/>
      <c r="P26" s="9"/>
    </row>
    <row r="27" spans="1:16" x14ac:dyDescent="0.2">
      <c r="A27" s="229" t="s">
        <v>243</v>
      </c>
      <c r="B27" s="230"/>
      <c r="C27" s="230"/>
      <c r="D27" s="230"/>
      <c r="E27" s="230"/>
      <c r="F27" s="230"/>
      <c r="G27" s="230"/>
      <c r="H27" s="231"/>
      <c r="I27" s="4">
        <v>20</v>
      </c>
      <c r="J27" s="24">
        <f>SUM(J28:J35)</f>
        <v>5343366.6349999905</v>
      </c>
      <c r="K27" s="24">
        <f>SUM(K28:K35)</f>
        <v>4813352.9759999998</v>
      </c>
      <c r="L27" s="138"/>
      <c r="O27" s="9"/>
      <c r="P27" s="9"/>
    </row>
    <row r="28" spans="1:16" x14ac:dyDescent="0.2">
      <c r="A28" s="229" t="s">
        <v>90</v>
      </c>
      <c r="B28" s="230"/>
      <c r="C28" s="230"/>
      <c r="D28" s="230"/>
      <c r="E28" s="230"/>
      <c r="F28" s="230"/>
      <c r="G28" s="230"/>
      <c r="H28" s="231"/>
      <c r="I28" s="4">
        <v>21</v>
      </c>
      <c r="J28" s="25">
        <v>0</v>
      </c>
      <c r="K28" s="25">
        <v>0</v>
      </c>
      <c r="L28" s="134"/>
      <c r="O28" s="9"/>
      <c r="P28" s="9"/>
    </row>
    <row r="29" spans="1:16" x14ac:dyDescent="0.2">
      <c r="A29" s="229" t="s">
        <v>91</v>
      </c>
      <c r="B29" s="230"/>
      <c r="C29" s="230"/>
      <c r="D29" s="230"/>
      <c r="E29" s="230"/>
      <c r="F29" s="230"/>
      <c r="G29" s="230"/>
      <c r="H29" s="231"/>
      <c r="I29" s="4">
        <v>22</v>
      </c>
      <c r="J29" s="25">
        <v>0</v>
      </c>
      <c r="K29" s="25">
        <v>0</v>
      </c>
      <c r="L29" s="134"/>
      <c r="O29" s="9"/>
      <c r="P29" s="9"/>
    </row>
    <row r="30" spans="1:16" x14ac:dyDescent="0.2">
      <c r="A30" s="229" t="s">
        <v>92</v>
      </c>
      <c r="B30" s="230"/>
      <c r="C30" s="230"/>
      <c r="D30" s="230"/>
      <c r="E30" s="230"/>
      <c r="F30" s="230"/>
      <c r="G30" s="230"/>
      <c r="H30" s="231"/>
      <c r="I30" s="4">
        <v>23</v>
      </c>
      <c r="J30" s="103">
        <v>983600</v>
      </c>
      <c r="K30" s="25">
        <v>983600</v>
      </c>
      <c r="L30" s="134"/>
      <c r="O30" s="9"/>
      <c r="P30" s="9"/>
    </row>
    <row r="31" spans="1:16" x14ac:dyDescent="0.2">
      <c r="A31" s="229" t="s">
        <v>101</v>
      </c>
      <c r="B31" s="230"/>
      <c r="C31" s="230"/>
      <c r="D31" s="230"/>
      <c r="E31" s="230"/>
      <c r="F31" s="230"/>
      <c r="G31" s="230"/>
      <c r="H31" s="231"/>
      <c r="I31" s="4">
        <v>24</v>
      </c>
      <c r="J31" s="25">
        <v>0</v>
      </c>
      <c r="K31" s="25">
        <v>0</v>
      </c>
      <c r="L31" s="134"/>
      <c r="O31" s="9"/>
      <c r="P31" s="9"/>
    </row>
    <row r="32" spans="1:16" x14ac:dyDescent="0.2">
      <c r="A32" s="229" t="s">
        <v>102</v>
      </c>
      <c r="B32" s="230"/>
      <c r="C32" s="230"/>
      <c r="D32" s="230"/>
      <c r="E32" s="230"/>
      <c r="F32" s="230"/>
      <c r="G32" s="230"/>
      <c r="H32" s="231"/>
      <c r="I32" s="4">
        <v>25</v>
      </c>
      <c r="J32" s="25">
        <v>167438</v>
      </c>
      <c r="K32" s="25">
        <v>165346</v>
      </c>
      <c r="L32" s="134"/>
      <c r="O32" s="9"/>
      <c r="P32" s="9"/>
    </row>
    <row r="33" spans="1:16" x14ac:dyDescent="0.2">
      <c r="A33" s="229" t="s">
        <v>103</v>
      </c>
      <c r="B33" s="230"/>
      <c r="C33" s="230"/>
      <c r="D33" s="230"/>
      <c r="E33" s="230"/>
      <c r="F33" s="230"/>
      <c r="G33" s="230"/>
      <c r="H33" s="231"/>
      <c r="I33" s="4">
        <v>26</v>
      </c>
      <c r="J33" s="25">
        <v>4192328.6349999905</v>
      </c>
      <c r="K33" s="25">
        <v>3664406.9759999998</v>
      </c>
      <c r="L33" s="134"/>
      <c r="O33" s="9"/>
      <c r="P33" s="9"/>
    </row>
    <row r="34" spans="1:16" x14ac:dyDescent="0.2">
      <c r="A34" s="229" t="s">
        <v>93</v>
      </c>
      <c r="B34" s="230"/>
      <c r="C34" s="230"/>
      <c r="D34" s="230"/>
      <c r="E34" s="230"/>
      <c r="F34" s="230"/>
      <c r="G34" s="230"/>
      <c r="H34" s="231"/>
      <c r="I34" s="4">
        <v>27</v>
      </c>
      <c r="J34" s="25">
        <v>0</v>
      </c>
      <c r="K34" s="25">
        <v>0</v>
      </c>
      <c r="L34" s="134"/>
      <c r="O34" s="9"/>
      <c r="P34" s="9"/>
    </row>
    <row r="35" spans="1:16" x14ac:dyDescent="0.2">
      <c r="A35" s="229" t="s">
        <v>236</v>
      </c>
      <c r="B35" s="230"/>
      <c r="C35" s="230"/>
      <c r="D35" s="230"/>
      <c r="E35" s="230"/>
      <c r="F35" s="230"/>
      <c r="G35" s="230"/>
      <c r="H35" s="231"/>
      <c r="I35" s="4">
        <v>28</v>
      </c>
      <c r="J35" s="25">
        <v>0</v>
      </c>
      <c r="K35" s="25">
        <v>0</v>
      </c>
      <c r="L35" s="134"/>
      <c r="O35" s="9"/>
      <c r="P35" s="9"/>
    </row>
    <row r="36" spans="1:16" x14ac:dyDescent="0.2">
      <c r="A36" s="229" t="s">
        <v>237</v>
      </c>
      <c r="B36" s="230"/>
      <c r="C36" s="230"/>
      <c r="D36" s="230"/>
      <c r="E36" s="230"/>
      <c r="F36" s="230"/>
      <c r="G36" s="230"/>
      <c r="H36" s="231"/>
      <c r="I36" s="4">
        <v>29</v>
      </c>
      <c r="J36" s="24">
        <f>SUM(J37:J39)</f>
        <v>0</v>
      </c>
      <c r="K36" s="24">
        <f>SUM(K37:K39)</f>
        <v>0</v>
      </c>
      <c r="L36" s="138"/>
      <c r="O36" s="9"/>
      <c r="P36" s="9"/>
    </row>
    <row r="37" spans="1:16" x14ac:dyDescent="0.2">
      <c r="A37" s="229" t="s">
        <v>94</v>
      </c>
      <c r="B37" s="230"/>
      <c r="C37" s="230"/>
      <c r="D37" s="230"/>
      <c r="E37" s="230"/>
      <c r="F37" s="230"/>
      <c r="G37" s="230"/>
      <c r="H37" s="231"/>
      <c r="I37" s="4">
        <v>30</v>
      </c>
      <c r="J37" s="25">
        <v>0</v>
      </c>
      <c r="K37" s="25">
        <v>0</v>
      </c>
      <c r="L37" s="134"/>
      <c r="O37" s="9"/>
      <c r="P37" s="9"/>
    </row>
    <row r="38" spans="1:16" x14ac:dyDescent="0.2">
      <c r="A38" s="229" t="s">
        <v>95</v>
      </c>
      <c r="B38" s="230"/>
      <c r="C38" s="230"/>
      <c r="D38" s="230"/>
      <c r="E38" s="230"/>
      <c r="F38" s="230"/>
      <c r="G38" s="230"/>
      <c r="H38" s="231"/>
      <c r="I38" s="4">
        <v>31</v>
      </c>
      <c r="J38" s="25">
        <v>0</v>
      </c>
      <c r="K38" s="25">
        <v>0</v>
      </c>
      <c r="L38" s="134"/>
      <c r="O38" s="9"/>
      <c r="P38" s="9"/>
    </row>
    <row r="39" spans="1:16" x14ac:dyDescent="0.2">
      <c r="A39" s="229" t="s">
        <v>96</v>
      </c>
      <c r="B39" s="230"/>
      <c r="C39" s="230"/>
      <c r="D39" s="230"/>
      <c r="E39" s="230"/>
      <c r="F39" s="230"/>
      <c r="G39" s="230"/>
      <c r="H39" s="231"/>
      <c r="I39" s="4">
        <v>32</v>
      </c>
      <c r="J39" s="25">
        <v>0</v>
      </c>
      <c r="K39" s="25">
        <v>0</v>
      </c>
      <c r="L39" s="134"/>
      <c r="O39" s="9"/>
      <c r="P39" s="9"/>
    </row>
    <row r="40" spans="1:16" x14ac:dyDescent="0.2">
      <c r="A40" s="229" t="s">
        <v>238</v>
      </c>
      <c r="B40" s="230"/>
      <c r="C40" s="230"/>
      <c r="D40" s="230"/>
      <c r="E40" s="230"/>
      <c r="F40" s="230"/>
      <c r="G40" s="230"/>
      <c r="H40" s="231"/>
      <c r="I40" s="4">
        <v>33</v>
      </c>
      <c r="J40" s="25">
        <v>35420000</v>
      </c>
      <c r="K40" s="25">
        <v>35371447.457000002</v>
      </c>
      <c r="L40" s="134"/>
      <c r="O40" s="9"/>
      <c r="P40" s="9"/>
    </row>
    <row r="41" spans="1:16" x14ac:dyDescent="0.2">
      <c r="A41" s="226" t="s">
        <v>291</v>
      </c>
      <c r="B41" s="227"/>
      <c r="C41" s="227"/>
      <c r="D41" s="227"/>
      <c r="E41" s="227"/>
      <c r="F41" s="227"/>
      <c r="G41" s="227"/>
      <c r="H41" s="228"/>
      <c r="I41" s="4">
        <v>34</v>
      </c>
      <c r="J41" s="24">
        <f>J42+J50+J57+J65</f>
        <v>1881578695.9958196</v>
      </c>
      <c r="K41" s="24">
        <f>K42+K50+K57+K65</f>
        <v>1827158810.6297767</v>
      </c>
      <c r="L41" s="138"/>
      <c r="O41" s="9"/>
      <c r="P41" s="9"/>
    </row>
    <row r="42" spans="1:16" x14ac:dyDescent="0.2">
      <c r="A42" s="229" t="s">
        <v>118</v>
      </c>
      <c r="B42" s="230"/>
      <c r="C42" s="230"/>
      <c r="D42" s="230"/>
      <c r="E42" s="230"/>
      <c r="F42" s="230"/>
      <c r="G42" s="230"/>
      <c r="H42" s="231"/>
      <c r="I42" s="4">
        <v>35</v>
      </c>
      <c r="J42" s="24">
        <f>SUM(J43:J49)</f>
        <v>695533146</v>
      </c>
      <c r="K42" s="24">
        <f>SUM(K43:K49)</f>
        <v>676707774.55368102</v>
      </c>
      <c r="L42" s="138"/>
      <c r="O42" s="9"/>
      <c r="P42" s="9"/>
    </row>
    <row r="43" spans="1:16" x14ac:dyDescent="0.2">
      <c r="A43" s="229" t="s">
        <v>141</v>
      </c>
      <c r="B43" s="230"/>
      <c r="C43" s="230"/>
      <c r="D43" s="230"/>
      <c r="E43" s="230"/>
      <c r="F43" s="230"/>
      <c r="G43" s="230"/>
      <c r="H43" s="231"/>
      <c r="I43" s="4">
        <v>36</v>
      </c>
      <c r="J43" s="25">
        <v>225184409</v>
      </c>
      <c r="K43" s="25">
        <v>197913151</v>
      </c>
      <c r="L43" s="134"/>
      <c r="O43" s="9"/>
      <c r="P43" s="9"/>
    </row>
    <row r="44" spans="1:16" x14ac:dyDescent="0.2">
      <c r="A44" s="229" t="s">
        <v>142</v>
      </c>
      <c r="B44" s="230"/>
      <c r="C44" s="230"/>
      <c r="D44" s="230"/>
      <c r="E44" s="230"/>
      <c r="F44" s="230"/>
      <c r="G44" s="230"/>
      <c r="H44" s="231"/>
      <c r="I44" s="4">
        <v>37</v>
      </c>
      <c r="J44" s="25">
        <v>40020809</v>
      </c>
      <c r="K44" s="25">
        <v>32186967</v>
      </c>
      <c r="L44" s="134"/>
      <c r="O44" s="9"/>
      <c r="P44" s="9"/>
    </row>
    <row r="45" spans="1:16" x14ac:dyDescent="0.2">
      <c r="A45" s="229" t="s">
        <v>104</v>
      </c>
      <c r="B45" s="230"/>
      <c r="C45" s="230"/>
      <c r="D45" s="230"/>
      <c r="E45" s="230"/>
      <c r="F45" s="230"/>
      <c r="G45" s="230"/>
      <c r="H45" s="231"/>
      <c r="I45" s="4">
        <v>38</v>
      </c>
      <c r="J45" s="25">
        <v>213453413</v>
      </c>
      <c r="K45" s="25">
        <v>213567127</v>
      </c>
      <c r="L45" s="134"/>
      <c r="O45" s="9"/>
      <c r="P45" s="9"/>
    </row>
    <row r="46" spans="1:16" x14ac:dyDescent="0.2">
      <c r="A46" s="229" t="s">
        <v>105</v>
      </c>
      <c r="B46" s="230"/>
      <c r="C46" s="230"/>
      <c r="D46" s="230"/>
      <c r="E46" s="230"/>
      <c r="F46" s="230"/>
      <c r="G46" s="230"/>
      <c r="H46" s="231"/>
      <c r="I46" s="4">
        <v>39</v>
      </c>
      <c r="J46" s="25">
        <v>152458369</v>
      </c>
      <c r="K46" s="25">
        <v>168799267.44968104</v>
      </c>
      <c r="L46" s="134"/>
      <c r="O46" s="9"/>
      <c r="P46" s="9"/>
    </row>
    <row r="47" spans="1:16" x14ac:dyDescent="0.2">
      <c r="A47" s="229" t="s">
        <v>106</v>
      </c>
      <c r="B47" s="230"/>
      <c r="C47" s="230"/>
      <c r="D47" s="230"/>
      <c r="E47" s="230"/>
      <c r="F47" s="230"/>
      <c r="G47" s="230"/>
      <c r="H47" s="231"/>
      <c r="I47" s="4">
        <v>40</v>
      </c>
      <c r="J47" s="25">
        <v>0</v>
      </c>
      <c r="K47" s="25">
        <v>0</v>
      </c>
      <c r="L47" s="134"/>
      <c r="O47" s="9"/>
      <c r="P47" s="9"/>
    </row>
    <row r="48" spans="1:16" x14ac:dyDescent="0.2">
      <c r="A48" s="229" t="s">
        <v>107</v>
      </c>
      <c r="B48" s="230"/>
      <c r="C48" s="230"/>
      <c r="D48" s="230"/>
      <c r="E48" s="230"/>
      <c r="F48" s="230"/>
      <c r="G48" s="230"/>
      <c r="H48" s="231"/>
      <c r="I48" s="4">
        <v>41</v>
      </c>
      <c r="J48" s="25">
        <v>64416146</v>
      </c>
      <c r="K48" s="25">
        <v>64241262.104000002</v>
      </c>
      <c r="L48" s="134"/>
      <c r="O48" s="9"/>
      <c r="P48" s="9"/>
    </row>
    <row r="49" spans="1:16" x14ac:dyDescent="0.2">
      <c r="A49" s="229" t="s">
        <v>108</v>
      </c>
      <c r="B49" s="230"/>
      <c r="C49" s="230"/>
      <c r="D49" s="230"/>
      <c r="E49" s="230"/>
      <c r="F49" s="230"/>
      <c r="G49" s="230"/>
      <c r="H49" s="231"/>
      <c r="I49" s="4">
        <v>42</v>
      </c>
      <c r="J49" s="103">
        <v>0</v>
      </c>
      <c r="K49" s="25">
        <v>0</v>
      </c>
      <c r="L49" s="134"/>
      <c r="O49" s="9"/>
      <c r="P49" s="9"/>
    </row>
    <row r="50" spans="1:16" x14ac:dyDescent="0.2">
      <c r="A50" s="229" t="s">
        <v>119</v>
      </c>
      <c r="B50" s="230"/>
      <c r="C50" s="230"/>
      <c r="D50" s="230"/>
      <c r="E50" s="230"/>
      <c r="F50" s="230"/>
      <c r="G50" s="230"/>
      <c r="H50" s="231"/>
      <c r="I50" s="4">
        <v>43</v>
      </c>
      <c r="J50" s="24">
        <f>SUM(J51:J56)</f>
        <v>1062608439.9958196</v>
      </c>
      <c r="K50" s="24">
        <f>SUM(K51:K56)</f>
        <v>929288118.92781591</v>
      </c>
      <c r="L50" s="138"/>
      <c r="O50" s="9"/>
      <c r="P50" s="9"/>
    </row>
    <row r="51" spans="1:16" x14ac:dyDescent="0.2">
      <c r="A51" s="229" t="s">
        <v>251</v>
      </c>
      <c r="B51" s="230"/>
      <c r="C51" s="230"/>
      <c r="D51" s="230"/>
      <c r="E51" s="230"/>
      <c r="F51" s="230"/>
      <c r="G51" s="230"/>
      <c r="H51" s="231"/>
      <c r="I51" s="4">
        <v>44</v>
      </c>
      <c r="J51" s="25">
        <v>0</v>
      </c>
      <c r="K51" s="25">
        <v>0</v>
      </c>
      <c r="L51" s="134"/>
      <c r="O51" s="9"/>
      <c r="P51" s="9"/>
    </row>
    <row r="52" spans="1:16" x14ac:dyDescent="0.2">
      <c r="A52" s="229" t="s">
        <v>252</v>
      </c>
      <c r="B52" s="230"/>
      <c r="C52" s="230"/>
      <c r="D52" s="230"/>
      <c r="E52" s="230"/>
      <c r="F52" s="230"/>
      <c r="G52" s="230"/>
      <c r="H52" s="231"/>
      <c r="I52" s="4">
        <v>45</v>
      </c>
      <c r="J52" s="103">
        <v>1011101739</v>
      </c>
      <c r="K52" s="25">
        <v>883205715.63351202</v>
      </c>
      <c r="L52" s="134"/>
      <c r="O52" s="9"/>
      <c r="P52" s="9"/>
    </row>
    <row r="53" spans="1:16" x14ac:dyDescent="0.2">
      <c r="A53" s="229" t="s">
        <v>253</v>
      </c>
      <c r="B53" s="230"/>
      <c r="C53" s="230"/>
      <c r="D53" s="230"/>
      <c r="E53" s="230"/>
      <c r="F53" s="230"/>
      <c r="G53" s="230"/>
      <c r="H53" s="231"/>
      <c r="I53" s="4">
        <v>46</v>
      </c>
      <c r="J53" s="25">
        <v>0</v>
      </c>
      <c r="K53" s="25">
        <v>0</v>
      </c>
      <c r="L53" s="134"/>
      <c r="O53" s="9"/>
      <c r="P53" s="9"/>
    </row>
    <row r="54" spans="1:16" x14ac:dyDescent="0.2">
      <c r="A54" s="229" t="s">
        <v>254</v>
      </c>
      <c r="B54" s="230"/>
      <c r="C54" s="230"/>
      <c r="D54" s="230"/>
      <c r="E54" s="230"/>
      <c r="F54" s="230"/>
      <c r="G54" s="230"/>
      <c r="H54" s="231"/>
      <c r="I54" s="4">
        <v>47</v>
      </c>
      <c r="J54" s="25">
        <v>2569918</v>
      </c>
      <c r="K54" s="25">
        <v>2186817</v>
      </c>
      <c r="L54" s="134"/>
      <c r="O54" s="9"/>
      <c r="P54" s="9"/>
    </row>
    <row r="55" spans="1:16" x14ac:dyDescent="0.2">
      <c r="A55" s="229" t="s">
        <v>5</v>
      </c>
      <c r="B55" s="230"/>
      <c r="C55" s="230"/>
      <c r="D55" s="230"/>
      <c r="E55" s="230"/>
      <c r="F55" s="230"/>
      <c r="G55" s="230"/>
      <c r="H55" s="231"/>
      <c r="I55" s="4">
        <v>48</v>
      </c>
      <c r="J55" s="103">
        <v>46107062</v>
      </c>
      <c r="K55" s="25">
        <v>26299626</v>
      </c>
      <c r="L55" s="134"/>
      <c r="O55" s="9"/>
      <c r="P55" s="9"/>
    </row>
    <row r="56" spans="1:16" x14ac:dyDescent="0.2">
      <c r="A56" s="229" t="s">
        <v>6</v>
      </c>
      <c r="B56" s="230"/>
      <c r="C56" s="230"/>
      <c r="D56" s="230"/>
      <c r="E56" s="230"/>
      <c r="F56" s="230"/>
      <c r="G56" s="230"/>
      <c r="H56" s="231"/>
      <c r="I56" s="4">
        <v>49</v>
      </c>
      <c r="J56" s="103">
        <v>2829720.9958195686</v>
      </c>
      <c r="K56" s="25">
        <v>17595960.294303894</v>
      </c>
      <c r="L56" s="134"/>
      <c r="O56" s="9"/>
      <c r="P56" s="9"/>
    </row>
    <row r="57" spans="1:16" x14ac:dyDescent="0.2">
      <c r="A57" s="229" t="s">
        <v>120</v>
      </c>
      <c r="B57" s="230"/>
      <c r="C57" s="230"/>
      <c r="D57" s="230"/>
      <c r="E57" s="230"/>
      <c r="F57" s="230"/>
      <c r="G57" s="230"/>
      <c r="H57" s="231"/>
      <c r="I57" s="4">
        <v>50</v>
      </c>
      <c r="J57" s="24">
        <f>SUM(J58:J64)</f>
        <v>5229582</v>
      </c>
      <c r="K57" s="24">
        <f>SUM(K58:K64)</f>
        <v>43418804</v>
      </c>
      <c r="L57" s="134"/>
      <c r="O57" s="9"/>
      <c r="P57" s="9"/>
    </row>
    <row r="58" spans="1:16" x14ac:dyDescent="0.2">
      <c r="A58" s="229" t="s">
        <v>90</v>
      </c>
      <c r="B58" s="230"/>
      <c r="C58" s="230"/>
      <c r="D58" s="230"/>
      <c r="E58" s="230"/>
      <c r="F58" s="230"/>
      <c r="G58" s="230"/>
      <c r="H58" s="231"/>
      <c r="I58" s="4">
        <v>51</v>
      </c>
      <c r="J58" s="25">
        <v>0</v>
      </c>
      <c r="K58" s="25">
        <v>0</v>
      </c>
      <c r="L58" s="134"/>
      <c r="O58" s="9"/>
      <c r="P58" s="9"/>
    </row>
    <row r="59" spans="1:16" x14ac:dyDescent="0.2">
      <c r="A59" s="229" t="s">
        <v>91</v>
      </c>
      <c r="B59" s="230"/>
      <c r="C59" s="230"/>
      <c r="D59" s="230"/>
      <c r="E59" s="230"/>
      <c r="F59" s="230"/>
      <c r="G59" s="230"/>
      <c r="H59" s="231"/>
      <c r="I59" s="4">
        <v>52</v>
      </c>
      <c r="J59" s="25">
        <v>0</v>
      </c>
      <c r="K59" s="25">
        <v>0</v>
      </c>
      <c r="L59" s="134"/>
      <c r="O59" s="9"/>
      <c r="P59" s="9"/>
    </row>
    <row r="60" spans="1:16" x14ac:dyDescent="0.2">
      <c r="A60" s="229" t="s">
        <v>293</v>
      </c>
      <c r="B60" s="230"/>
      <c r="C60" s="230"/>
      <c r="D60" s="230"/>
      <c r="E60" s="230"/>
      <c r="F60" s="230"/>
      <c r="G60" s="230"/>
      <c r="H60" s="231"/>
      <c r="I60" s="4">
        <v>53</v>
      </c>
      <c r="J60" s="25">
        <v>0</v>
      </c>
      <c r="K60" s="25">
        <v>0</v>
      </c>
      <c r="L60" s="134"/>
      <c r="O60" s="9"/>
      <c r="P60" s="9"/>
    </row>
    <row r="61" spans="1:16" x14ac:dyDescent="0.2">
      <c r="A61" s="229" t="s">
        <v>101</v>
      </c>
      <c r="B61" s="230"/>
      <c r="C61" s="230"/>
      <c r="D61" s="230"/>
      <c r="E61" s="230"/>
      <c r="F61" s="230"/>
      <c r="G61" s="230"/>
      <c r="H61" s="231"/>
      <c r="I61" s="4">
        <v>54</v>
      </c>
      <c r="J61" s="25">
        <v>0</v>
      </c>
      <c r="K61" s="25">
        <v>0</v>
      </c>
      <c r="L61" s="134"/>
      <c r="O61" s="9"/>
      <c r="P61" s="9"/>
    </row>
    <row r="62" spans="1:16" x14ac:dyDescent="0.2">
      <c r="A62" s="229" t="s">
        <v>102</v>
      </c>
      <c r="B62" s="230"/>
      <c r="C62" s="230"/>
      <c r="D62" s="230"/>
      <c r="E62" s="230"/>
      <c r="F62" s="230"/>
      <c r="G62" s="230"/>
      <c r="H62" s="231"/>
      <c r="I62" s="4">
        <v>55</v>
      </c>
      <c r="J62" s="25">
        <v>4002211</v>
      </c>
      <c r="K62" s="25">
        <v>16596891</v>
      </c>
      <c r="L62" s="134"/>
      <c r="O62" s="9"/>
      <c r="P62" s="9"/>
    </row>
    <row r="63" spans="1:16" x14ac:dyDescent="0.2">
      <c r="A63" s="229" t="s">
        <v>103</v>
      </c>
      <c r="B63" s="230"/>
      <c r="C63" s="230"/>
      <c r="D63" s="230"/>
      <c r="E63" s="230"/>
      <c r="F63" s="230"/>
      <c r="G63" s="230"/>
      <c r="H63" s="231"/>
      <c r="I63" s="4">
        <v>56</v>
      </c>
      <c r="J63" s="25">
        <v>1227371</v>
      </c>
      <c r="K63" s="25">
        <v>26813213</v>
      </c>
      <c r="L63" s="134"/>
      <c r="O63" s="9"/>
      <c r="P63" s="9"/>
    </row>
    <row r="64" spans="1:16" x14ac:dyDescent="0.2">
      <c r="A64" s="229" t="s">
        <v>62</v>
      </c>
      <c r="B64" s="230"/>
      <c r="C64" s="230"/>
      <c r="D64" s="230"/>
      <c r="E64" s="230"/>
      <c r="F64" s="230"/>
      <c r="G64" s="230"/>
      <c r="H64" s="231"/>
      <c r="I64" s="4">
        <v>57</v>
      </c>
      <c r="J64" s="25">
        <v>0</v>
      </c>
      <c r="K64" s="25">
        <v>8700</v>
      </c>
      <c r="L64" s="134"/>
      <c r="O64" s="9"/>
      <c r="P64" s="9"/>
    </row>
    <row r="65" spans="1:16" x14ac:dyDescent="0.2">
      <c r="A65" s="229" t="s">
        <v>258</v>
      </c>
      <c r="B65" s="230"/>
      <c r="C65" s="230"/>
      <c r="D65" s="230"/>
      <c r="E65" s="230"/>
      <c r="F65" s="230"/>
      <c r="G65" s="230"/>
      <c r="H65" s="231"/>
      <c r="I65" s="4">
        <v>58</v>
      </c>
      <c r="J65" s="25">
        <v>118207528</v>
      </c>
      <c r="K65" s="25">
        <v>177744113.14827999</v>
      </c>
      <c r="L65" s="134"/>
      <c r="O65" s="9"/>
      <c r="P65" s="9"/>
    </row>
    <row r="66" spans="1:16" x14ac:dyDescent="0.2">
      <c r="A66" s="226" t="s">
        <v>69</v>
      </c>
      <c r="B66" s="227"/>
      <c r="C66" s="227"/>
      <c r="D66" s="227"/>
      <c r="E66" s="227"/>
      <c r="F66" s="227"/>
      <c r="G66" s="227"/>
      <c r="H66" s="228"/>
      <c r="I66" s="4">
        <v>59</v>
      </c>
      <c r="J66" s="25">
        <v>14949622</v>
      </c>
      <c r="K66" s="25">
        <v>12681542.285873</v>
      </c>
      <c r="L66" s="134"/>
      <c r="O66" s="9"/>
      <c r="P66" s="9"/>
    </row>
    <row r="67" spans="1:16" x14ac:dyDescent="0.2">
      <c r="A67" s="226" t="s">
        <v>292</v>
      </c>
      <c r="B67" s="227"/>
      <c r="C67" s="227"/>
      <c r="D67" s="227"/>
      <c r="E67" s="227"/>
      <c r="F67" s="227"/>
      <c r="G67" s="227"/>
      <c r="H67" s="228"/>
      <c r="I67" s="4">
        <v>60</v>
      </c>
      <c r="J67" s="24">
        <f>J8+J9+J41+J66</f>
        <v>3617672309.3800993</v>
      </c>
      <c r="K67" s="24">
        <f>K8+K9+K41+K66</f>
        <v>3514231863.5596595</v>
      </c>
      <c r="L67" s="134"/>
      <c r="O67" s="9"/>
      <c r="P67" s="9"/>
    </row>
    <row r="68" spans="1:16" ht="13.5" thickBot="1" x14ac:dyDescent="0.25">
      <c r="A68" s="253" t="s">
        <v>109</v>
      </c>
      <c r="B68" s="254"/>
      <c r="C68" s="254"/>
      <c r="D68" s="254"/>
      <c r="E68" s="254"/>
      <c r="F68" s="254"/>
      <c r="G68" s="254"/>
      <c r="H68" s="255"/>
      <c r="I68" s="95">
        <v>61</v>
      </c>
      <c r="J68" s="122">
        <v>858816749.4000001</v>
      </c>
      <c r="K68" s="131">
        <v>908777772.27999973</v>
      </c>
      <c r="L68" s="134"/>
      <c r="O68" s="9"/>
      <c r="P68" s="9"/>
    </row>
    <row r="69" spans="1:16" x14ac:dyDescent="0.2">
      <c r="A69" s="256" t="s">
        <v>71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8"/>
      <c r="L69" s="134"/>
      <c r="O69" s="9"/>
      <c r="P69" s="9"/>
    </row>
    <row r="70" spans="1:16" x14ac:dyDescent="0.2">
      <c r="A70" s="246" t="s">
        <v>244</v>
      </c>
      <c r="B70" s="247"/>
      <c r="C70" s="247"/>
      <c r="D70" s="247"/>
      <c r="E70" s="247"/>
      <c r="F70" s="247"/>
      <c r="G70" s="247"/>
      <c r="H70" s="259"/>
      <c r="I70" s="6">
        <v>62</v>
      </c>
      <c r="J70" s="123">
        <f>J71+J72+J73+J79+J80+J83+J86</f>
        <v>1627791411.28233</v>
      </c>
      <c r="K70" s="135">
        <f>K71+K72+K73+K79+K80+K83+K86</f>
        <v>1656830535.5445299</v>
      </c>
      <c r="L70" s="134"/>
      <c r="O70" s="9"/>
      <c r="P70" s="9"/>
    </row>
    <row r="71" spans="1:16" x14ac:dyDescent="0.2">
      <c r="A71" s="229" t="s">
        <v>155</v>
      </c>
      <c r="B71" s="230"/>
      <c r="C71" s="230"/>
      <c r="D71" s="230"/>
      <c r="E71" s="230"/>
      <c r="F71" s="230"/>
      <c r="G71" s="230"/>
      <c r="H71" s="231"/>
      <c r="I71" s="4">
        <v>63</v>
      </c>
      <c r="J71" s="103">
        <v>1626000899.7066262</v>
      </c>
      <c r="K71" s="103">
        <v>1626000899.7066262</v>
      </c>
      <c r="L71" s="134"/>
      <c r="O71" s="9"/>
      <c r="P71" s="9"/>
    </row>
    <row r="72" spans="1:16" x14ac:dyDescent="0.2">
      <c r="A72" s="229" t="s">
        <v>156</v>
      </c>
      <c r="B72" s="230"/>
      <c r="C72" s="230"/>
      <c r="D72" s="230"/>
      <c r="E72" s="230"/>
      <c r="F72" s="230"/>
      <c r="G72" s="230"/>
      <c r="H72" s="231"/>
      <c r="I72" s="4">
        <v>64</v>
      </c>
      <c r="J72" s="25">
        <v>26465000</v>
      </c>
      <c r="K72" s="25">
        <v>26465000</v>
      </c>
      <c r="L72" s="134"/>
      <c r="O72" s="9"/>
      <c r="P72" s="9"/>
    </row>
    <row r="73" spans="1:16" x14ac:dyDescent="0.2">
      <c r="A73" s="229" t="s">
        <v>157</v>
      </c>
      <c r="B73" s="230"/>
      <c r="C73" s="230"/>
      <c r="D73" s="230"/>
      <c r="E73" s="230"/>
      <c r="F73" s="230"/>
      <c r="G73" s="230"/>
      <c r="H73" s="231"/>
      <c r="I73" s="4">
        <v>65</v>
      </c>
      <c r="J73" s="24">
        <f>J74+J75-J76+J77+J78</f>
        <v>105899404.50366797</v>
      </c>
      <c r="K73" s="24">
        <f>K74+K75-K76+K77+K78</f>
        <v>99852633.077098846</v>
      </c>
      <c r="L73" s="134"/>
      <c r="O73" s="9"/>
      <c r="P73" s="9"/>
    </row>
    <row r="74" spans="1:16" x14ac:dyDescent="0.2">
      <c r="A74" s="229" t="s">
        <v>158</v>
      </c>
      <c r="B74" s="230"/>
      <c r="C74" s="230"/>
      <c r="D74" s="230"/>
      <c r="E74" s="230"/>
      <c r="F74" s="230"/>
      <c r="G74" s="230"/>
      <c r="H74" s="231"/>
      <c r="I74" s="4">
        <v>66</v>
      </c>
      <c r="J74" s="25">
        <v>18325000</v>
      </c>
      <c r="K74" s="25">
        <v>18325000</v>
      </c>
      <c r="L74" s="134"/>
      <c r="O74" s="9"/>
      <c r="P74" s="9"/>
    </row>
    <row r="75" spans="1:16" x14ac:dyDescent="0.2">
      <c r="A75" s="229" t="s">
        <v>159</v>
      </c>
      <c r="B75" s="230"/>
      <c r="C75" s="230"/>
      <c r="D75" s="230"/>
      <c r="E75" s="230"/>
      <c r="F75" s="230"/>
      <c r="G75" s="230"/>
      <c r="H75" s="231"/>
      <c r="I75" s="4">
        <v>67</v>
      </c>
      <c r="J75" s="25">
        <v>21761692</v>
      </c>
      <c r="K75" s="25">
        <v>21761692</v>
      </c>
      <c r="L75" s="134"/>
      <c r="O75" s="9"/>
      <c r="P75" s="9"/>
    </row>
    <row r="76" spans="1:16" x14ac:dyDescent="0.2">
      <c r="A76" s="229" t="s">
        <v>147</v>
      </c>
      <c r="B76" s="230"/>
      <c r="C76" s="230"/>
      <c r="D76" s="230"/>
      <c r="E76" s="230"/>
      <c r="F76" s="230"/>
      <c r="G76" s="230"/>
      <c r="H76" s="231"/>
      <c r="I76" s="4">
        <v>68</v>
      </c>
      <c r="J76" s="25">
        <v>67604502</v>
      </c>
      <c r="K76" s="25">
        <v>67604502</v>
      </c>
      <c r="L76" s="134"/>
      <c r="O76" s="9"/>
      <c r="P76" s="9"/>
    </row>
    <row r="77" spans="1:16" x14ac:dyDescent="0.2">
      <c r="A77" s="229" t="s">
        <v>148</v>
      </c>
      <c r="B77" s="230"/>
      <c r="C77" s="230"/>
      <c r="D77" s="230"/>
      <c r="E77" s="230"/>
      <c r="F77" s="230"/>
      <c r="G77" s="230"/>
      <c r="H77" s="231"/>
      <c r="I77" s="4">
        <v>69</v>
      </c>
      <c r="J77" s="25">
        <v>35243962</v>
      </c>
      <c r="K77" s="25">
        <v>39293993</v>
      </c>
      <c r="L77" s="134"/>
      <c r="O77" s="9"/>
      <c r="P77" s="9"/>
    </row>
    <row r="78" spans="1:16" x14ac:dyDescent="0.2">
      <c r="A78" s="229" t="s">
        <v>149</v>
      </c>
      <c r="B78" s="230"/>
      <c r="C78" s="230"/>
      <c r="D78" s="230"/>
      <c r="E78" s="230"/>
      <c r="F78" s="230"/>
      <c r="G78" s="230"/>
      <c r="H78" s="231"/>
      <c r="I78" s="4">
        <v>70</v>
      </c>
      <c r="J78" s="103">
        <v>98173252.503667966</v>
      </c>
      <c r="K78" s="25">
        <v>88076450.077098846</v>
      </c>
      <c r="L78" s="134"/>
      <c r="O78" s="9"/>
      <c r="P78" s="9"/>
    </row>
    <row r="79" spans="1:16" x14ac:dyDescent="0.2">
      <c r="A79" s="229" t="s">
        <v>150</v>
      </c>
      <c r="B79" s="230"/>
      <c r="C79" s="230"/>
      <c r="D79" s="230"/>
      <c r="E79" s="230"/>
      <c r="F79" s="230"/>
      <c r="G79" s="230"/>
      <c r="H79" s="231"/>
      <c r="I79" s="4">
        <v>71</v>
      </c>
      <c r="J79" s="25">
        <v>0</v>
      </c>
      <c r="K79" s="25">
        <v>0</v>
      </c>
      <c r="L79" s="134"/>
      <c r="O79" s="9"/>
      <c r="P79" s="9"/>
    </row>
    <row r="80" spans="1:16" x14ac:dyDescent="0.2">
      <c r="A80" s="229" t="s">
        <v>289</v>
      </c>
      <c r="B80" s="230"/>
      <c r="C80" s="230"/>
      <c r="D80" s="230"/>
      <c r="E80" s="230"/>
      <c r="F80" s="230"/>
      <c r="G80" s="230"/>
      <c r="H80" s="231"/>
      <c r="I80" s="4">
        <v>72</v>
      </c>
      <c r="J80" s="24">
        <f>J81-J82</f>
        <v>-148498899</v>
      </c>
      <c r="K80" s="24">
        <f>K81-K82</f>
        <v>-166651100</v>
      </c>
      <c r="L80" s="134"/>
      <c r="O80" s="9"/>
      <c r="P80" s="9"/>
    </row>
    <row r="81" spans="1:16" x14ac:dyDescent="0.2">
      <c r="A81" s="250" t="s">
        <v>195</v>
      </c>
      <c r="B81" s="251"/>
      <c r="C81" s="251"/>
      <c r="D81" s="251"/>
      <c r="E81" s="251"/>
      <c r="F81" s="251"/>
      <c r="G81" s="251"/>
      <c r="H81" s="252"/>
      <c r="I81" s="4">
        <v>73</v>
      </c>
      <c r="J81" s="25">
        <v>0</v>
      </c>
      <c r="K81" s="25">
        <v>0</v>
      </c>
      <c r="L81" s="134"/>
      <c r="O81" s="9"/>
      <c r="P81" s="9"/>
    </row>
    <row r="82" spans="1:16" x14ac:dyDescent="0.2">
      <c r="A82" s="250" t="s">
        <v>196</v>
      </c>
      <c r="B82" s="251"/>
      <c r="C82" s="251"/>
      <c r="D82" s="251"/>
      <c r="E82" s="251"/>
      <c r="F82" s="251"/>
      <c r="G82" s="251"/>
      <c r="H82" s="252"/>
      <c r="I82" s="4">
        <v>74</v>
      </c>
      <c r="J82" s="25">
        <v>148498899</v>
      </c>
      <c r="K82" s="25">
        <v>166651100</v>
      </c>
      <c r="L82" s="134"/>
      <c r="O82" s="9"/>
      <c r="P82" s="9"/>
    </row>
    <row r="83" spans="1:16" x14ac:dyDescent="0.2">
      <c r="A83" s="229" t="s">
        <v>290</v>
      </c>
      <c r="B83" s="230"/>
      <c r="C83" s="230"/>
      <c r="D83" s="230"/>
      <c r="E83" s="230"/>
      <c r="F83" s="230"/>
      <c r="G83" s="230"/>
      <c r="H83" s="231"/>
      <c r="I83" s="4">
        <v>75</v>
      </c>
      <c r="J83" s="24">
        <f>J84-J85</f>
        <v>-14101875.927964106</v>
      </c>
      <c r="K83" s="24">
        <f>K84-K85</f>
        <v>38895791.760804802</v>
      </c>
      <c r="L83" s="134"/>
      <c r="O83" s="9"/>
      <c r="P83" s="9"/>
    </row>
    <row r="84" spans="1:16" x14ac:dyDescent="0.2">
      <c r="A84" s="250" t="s">
        <v>197</v>
      </c>
      <c r="B84" s="251"/>
      <c r="C84" s="251"/>
      <c r="D84" s="251"/>
      <c r="E84" s="251"/>
      <c r="F84" s="251"/>
      <c r="G84" s="251"/>
      <c r="H84" s="252"/>
      <c r="I84" s="4">
        <v>76</v>
      </c>
      <c r="J84" s="25">
        <v>0</v>
      </c>
      <c r="K84" s="25">
        <v>38895791.760804802</v>
      </c>
      <c r="L84" s="134"/>
      <c r="O84" s="9"/>
      <c r="P84" s="9"/>
    </row>
    <row r="85" spans="1:16" x14ac:dyDescent="0.2">
      <c r="A85" s="250" t="s">
        <v>198</v>
      </c>
      <c r="B85" s="251"/>
      <c r="C85" s="251"/>
      <c r="D85" s="251"/>
      <c r="E85" s="251"/>
      <c r="F85" s="251"/>
      <c r="G85" s="251"/>
      <c r="H85" s="252"/>
      <c r="I85" s="4">
        <v>77</v>
      </c>
      <c r="J85" s="25">
        <v>14101875.927964106</v>
      </c>
      <c r="K85" s="25">
        <v>0</v>
      </c>
      <c r="L85" s="134"/>
      <c r="O85" s="9"/>
      <c r="P85" s="9"/>
    </row>
    <row r="86" spans="1:16" x14ac:dyDescent="0.2">
      <c r="A86" s="229" t="s">
        <v>199</v>
      </c>
      <c r="B86" s="230"/>
      <c r="C86" s="230"/>
      <c r="D86" s="230"/>
      <c r="E86" s="230"/>
      <c r="F86" s="230"/>
      <c r="G86" s="230"/>
      <c r="H86" s="231"/>
      <c r="I86" s="4">
        <v>78</v>
      </c>
      <c r="J86" s="25">
        <v>32026882</v>
      </c>
      <c r="K86" s="25">
        <v>32267311</v>
      </c>
      <c r="L86" s="134"/>
      <c r="O86" s="9"/>
      <c r="P86" s="9"/>
    </row>
    <row r="87" spans="1:16" x14ac:dyDescent="0.2">
      <c r="A87" s="226" t="s">
        <v>38</v>
      </c>
      <c r="B87" s="227"/>
      <c r="C87" s="227"/>
      <c r="D87" s="227"/>
      <c r="E87" s="227"/>
      <c r="F87" s="227"/>
      <c r="G87" s="227"/>
      <c r="H87" s="228"/>
      <c r="I87" s="4">
        <v>79</v>
      </c>
      <c r="J87" s="24">
        <f>SUM(J88:J90)</f>
        <v>46777776.677000001</v>
      </c>
      <c r="K87" s="24">
        <f>SUM(K88:K90)</f>
        <v>52548426.917000003</v>
      </c>
      <c r="L87" s="134"/>
      <c r="O87" s="9"/>
      <c r="P87" s="9"/>
    </row>
    <row r="88" spans="1:16" x14ac:dyDescent="0.2">
      <c r="A88" s="229" t="s">
        <v>143</v>
      </c>
      <c r="B88" s="230"/>
      <c r="C88" s="230"/>
      <c r="D88" s="230"/>
      <c r="E88" s="230"/>
      <c r="F88" s="230"/>
      <c r="G88" s="230"/>
      <c r="H88" s="231"/>
      <c r="I88" s="4">
        <v>80</v>
      </c>
      <c r="J88" s="103">
        <v>25838059.677000001</v>
      </c>
      <c r="K88" s="25">
        <v>25754195</v>
      </c>
      <c r="L88" s="134"/>
      <c r="O88" s="9"/>
      <c r="P88" s="9"/>
    </row>
    <row r="89" spans="1:16" x14ac:dyDescent="0.2">
      <c r="A89" s="229" t="s">
        <v>144</v>
      </c>
      <c r="B89" s="230"/>
      <c r="C89" s="230"/>
      <c r="D89" s="230"/>
      <c r="E89" s="230"/>
      <c r="F89" s="230"/>
      <c r="G89" s="230"/>
      <c r="H89" s="231"/>
      <c r="I89" s="4">
        <v>81</v>
      </c>
      <c r="J89" s="25">
        <v>0</v>
      </c>
      <c r="K89" s="25">
        <v>0</v>
      </c>
      <c r="L89" s="134"/>
      <c r="O89" s="9"/>
      <c r="P89" s="9"/>
    </row>
    <row r="90" spans="1:16" x14ac:dyDescent="0.2">
      <c r="A90" s="229" t="s">
        <v>145</v>
      </c>
      <c r="B90" s="230"/>
      <c r="C90" s="230"/>
      <c r="D90" s="230"/>
      <c r="E90" s="230"/>
      <c r="F90" s="230"/>
      <c r="G90" s="230"/>
      <c r="H90" s="231"/>
      <c r="I90" s="4">
        <v>82</v>
      </c>
      <c r="J90" s="103">
        <v>20939717</v>
      </c>
      <c r="K90" s="25">
        <v>26794231.917000003</v>
      </c>
      <c r="L90" s="134"/>
      <c r="O90" s="9"/>
      <c r="P90" s="9"/>
    </row>
    <row r="91" spans="1:16" x14ac:dyDescent="0.2">
      <c r="A91" s="226" t="s">
        <v>39</v>
      </c>
      <c r="B91" s="227"/>
      <c r="C91" s="227"/>
      <c r="D91" s="227"/>
      <c r="E91" s="227"/>
      <c r="F91" s="227"/>
      <c r="G91" s="227"/>
      <c r="H91" s="228"/>
      <c r="I91" s="4">
        <v>83</v>
      </c>
      <c r="J91" s="24">
        <f>SUM(J92:J100)</f>
        <v>733553063.19299996</v>
      </c>
      <c r="K91" s="24">
        <f>SUM(K92:K100)</f>
        <v>625921388.09099996</v>
      </c>
      <c r="L91" s="134"/>
      <c r="O91" s="9"/>
      <c r="P91" s="9"/>
    </row>
    <row r="92" spans="1:16" x14ac:dyDescent="0.2">
      <c r="A92" s="229" t="s">
        <v>146</v>
      </c>
      <c r="B92" s="230"/>
      <c r="C92" s="230"/>
      <c r="D92" s="230"/>
      <c r="E92" s="230"/>
      <c r="F92" s="230"/>
      <c r="G92" s="230"/>
      <c r="H92" s="231"/>
      <c r="I92" s="4">
        <v>84</v>
      </c>
      <c r="J92" s="25">
        <v>0</v>
      </c>
      <c r="K92" s="25">
        <v>0</v>
      </c>
      <c r="L92" s="134"/>
      <c r="O92" s="9"/>
      <c r="P92" s="9"/>
    </row>
    <row r="93" spans="1:16" x14ac:dyDescent="0.2">
      <c r="A93" s="229" t="s">
        <v>294</v>
      </c>
      <c r="B93" s="230"/>
      <c r="C93" s="230"/>
      <c r="D93" s="230"/>
      <c r="E93" s="230"/>
      <c r="F93" s="230"/>
      <c r="G93" s="230"/>
      <c r="H93" s="231"/>
      <c r="I93" s="4">
        <v>85</v>
      </c>
      <c r="J93" s="25">
        <v>0</v>
      </c>
      <c r="K93" s="25">
        <v>0</v>
      </c>
      <c r="L93" s="134"/>
      <c r="O93" s="9"/>
      <c r="P93" s="9"/>
    </row>
    <row r="94" spans="1:16" x14ac:dyDescent="0.2">
      <c r="A94" s="229" t="s">
        <v>0</v>
      </c>
      <c r="B94" s="230"/>
      <c r="C94" s="230"/>
      <c r="D94" s="230"/>
      <c r="E94" s="230"/>
      <c r="F94" s="230"/>
      <c r="G94" s="230"/>
      <c r="H94" s="231"/>
      <c r="I94" s="4">
        <v>86</v>
      </c>
      <c r="J94" s="25">
        <v>727255063.19299996</v>
      </c>
      <c r="K94" s="25">
        <v>619986388.09099996</v>
      </c>
      <c r="L94" s="134"/>
      <c r="O94" s="9"/>
      <c r="P94" s="9"/>
    </row>
    <row r="95" spans="1:16" x14ac:dyDescent="0.2">
      <c r="A95" s="229" t="s">
        <v>295</v>
      </c>
      <c r="B95" s="230"/>
      <c r="C95" s="230"/>
      <c r="D95" s="230"/>
      <c r="E95" s="230"/>
      <c r="F95" s="230"/>
      <c r="G95" s="230"/>
      <c r="H95" s="231"/>
      <c r="I95" s="4">
        <v>87</v>
      </c>
      <c r="J95" s="25">
        <v>0</v>
      </c>
      <c r="K95" s="25">
        <v>0</v>
      </c>
      <c r="L95" s="134"/>
      <c r="O95" s="9"/>
      <c r="P95" s="9"/>
    </row>
    <row r="96" spans="1:16" x14ac:dyDescent="0.2">
      <c r="A96" s="229" t="s">
        <v>296</v>
      </c>
      <c r="B96" s="230"/>
      <c r="C96" s="230"/>
      <c r="D96" s="230"/>
      <c r="E96" s="230"/>
      <c r="F96" s="230"/>
      <c r="G96" s="230"/>
      <c r="H96" s="231"/>
      <c r="I96" s="4">
        <v>88</v>
      </c>
      <c r="J96" s="25">
        <v>0</v>
      </c>
      <c r="K96" s="25">
        <v>0</v>
      </c>
      <c r="L96" s="134"/>
      <c r="O96" s="9"/>
      <c r="P96" s="9"/>
    </row>
    <row r="97" spans="1:16" x14ac:dyDescent="0.2">
      <c r="A97" s="229" t="s">
        <v>297</v>
      </c>
      <c r="B97" s="230"/>
      <c r="C97" s="230"/>
      <c r="D97" s="230"/>
      <c r="E97" s="230"/>
      <c r="F97" s="230"/>
      <c r="G97" s="230"/>
      <c r="H97" s="231"/>
      <c r="I97" s="4">
        <v>89</v>
      </c>
      <c r="J97" s="25">
        <v>0</v>
      </c>
      <c r="K97" s="25">
        <v>0</v>
      </c>
      <c r="L97" s="134"/>
      <c r="O97" s="9"/>
      <c r="P97" s="9"/>
    </row>
    <row r="98" spans="1:16" x14ac:dyDescent="0.2">
      <c r="A98" s="229" t="s">
        <v>112</v>
      </c>
      <c r="B98" s="230"/>
      <c r="C98" s="230"/>
      <c r="D98" s="230"/>
      <c r="E98" s="230"/>
      <c r="F98" s="230"/>
      <c r="G98" s="230"/>
      <c r="H98" s="231"/>
      <c r="I98" s="4">
        <v>90</v>
      </c>
      <c r="J98" s="25">
        <v>0</v>
      </c>
      <c r="K98" s="25">
        <v>0</v>
      </c>
      <c r="L98" s="134"/>
      <c r="O98" s="9"/>
      <c r="P98" s="9"/>
    </row>
    <row r="99" spans="1:16" x14ac:dyDescent="0.2">
      <c r="A99" s="229" t="s">
        <v>110</v>
      </c>
      <c r="B99" s="230"/>
      <c r="C99" s="230"/>
      <c r="D99" s="230"/>
      <c r="E99" s="230"/>
      <c r="F99" s="230"/>
      <c r="G99" s="230"/>
      <c r="H99" s="231"/>
      <c r="I99" s="4">
        <v>91</v>
      </c>
      <c r="J99" s="25">
        <v>0</v>
      </c>
      <c r="K99" s="25">
        <v>0</v>
      </c>
      <c r="L99" s="134"/>
      <c r="O99" s="9"/>
      <c r="P99" s="9"/>
    </row>
    <row r="100" spans="1:16" x14ac:dyDescent="0.2">
      <c r="A100" s="229" t="s">
        <v>111</v>
      </c>
      <c r="B100" s="230"/>
      <c r="C100" s="230"/>
      <c r="D100" s="230"/>
      <c r="E100" s="230"/>
      <c r="F100" s="230"/>
      <c r="G100" s="230"/>
      <c r="H100" s="231"/>
      <c r="I100" s="4">
        <v>92</v>
      </c>
      <c r="J100" s="25">
        <v>6298000</v>
      </c>
      <c r="K100" s="25">
        <v>5935000</v>
      </c>
      <c r="L100" s="134"/>
      <c r="O100" s="9"/>
      <c r="P100" s="9"/>
    </row>
    <row r="101" spans="1:16" x14ac:dyDescent="0.2">
      <c r="A101" s="226" t="s">
        <v>40</v>
      </c>
      <c r="B101" s="227"/>
      <c r="C101" s="227"/>
      <c r="D101" s="227"/>
      <c r="E101" s="227"/>
      <c r="F101" s="227"/>
      <c r="G101" s="227"/>
      <c r="H101" s="228"/>
      <c r="I101" s="4">
        <v>93</v>
      </c>
      <c r="J101" s="24">
        <f>SUM(J102:J113)</f>
        <v>1106272026.7012274</v>
      </c>
      <c r="K101" s="24">
        <f>SUM(K102:K113)</f>
        <v>1065465512.77713</v>
      </c>
      <c r="L101" s="134"/>
      <c r="O101" s="9"/>
      <c r="P101" s="9"/>
    </row>
    <row r="102" spans="1:16" x14ac:dyDescent="0.2">
      <c r="A102" s="229" t="s">
        <v>146</v>
      </c>
      <c r="B102" s="230"/>
      <c r="C102" s="230"/>
      <c r="D102" s="230"/>
      <c r="E102" s="230"/>
      <c r="F102" s="230"/>
      <c r="G102" s="230"/>
      <c r="H102" s="231"/>
      <c r="I102" s="4">
        <v>94</v>
      </c>
      <c r="J102" s="25">
        <v>0</v>
      </c>
      <c r="K102" s="25">
        <v>0</v>
      </c>
      <c r="L102" s="134"/>
      <c r="O102" s="9"/>
      <c r="P102" s="9"/>
    </row>
    <row r="103" spans="1:16" x14ac:dyDescent="0.2">
      <c r="A103" s="229" t="s">
        <v>294</v>
      </c>
      <c r="B103" s="230"/>
      <c r="C103" s="230"/>
      <c r="D103" s="230"/>
      <c r="E103" s="230"/>
      <c r="F103" s="230"/>
      <c r="G103" s="230"/>
      <c r="H103" s="231"/>
      <c r="I103" s="4">
        <v>95</v>
      </c>
      <c r="J103" s="25">
        <v>0</v>
      </c>
      <c r="K103" s="25">
        <v>0</v>
      </c>
      <c r="L103" s="134"/>
      <c r="O103" s="9"/>
      <c r="P103" s="9"/>
    </row>
    <row r="104" spans="1:16" x14ac:dyDescent="0.2">
      <c r="A104" s="229" t="s">
        <v>0</v>
      </c>
      <c r="B104" s="230"/>
      <c r="C104" s="230"/>
      <c r="D104" s="230"/>
      <c r="E104" s="230"/>
      <c r="F104" s="230"/>
      <c r="G104" s="230"/>
      <c r="H104" s="231"/>
      <c r="I104" s="4">
        <v>96</v>
      </c>
      <c r="J104" s="25">
        <v>477866741</v>
      </c>
      <c r="K104" s="25">
        <v>520795139</v>
      </c>
      <c r="L104" s="134"/>
      <c r="O104" s="9"/>
      <c r="P104" s="9"/>
    </row>
    <row r="105" spans="1:16" x14ac:dyDescent="0.2">
      <c r="A105" s="229" t="s">
        <v>295</v>
      </c>
      <c r="B105" s="230"/>
      <c r="C105" s="230"/>
      <c r="D105" s="230"/>
      <c r="E105" s="230"/>
      <c r="F105" s="230"/>
      <c r="G105" s="230"/>
      <c r="H105" s="231"/>
      <c r="I105" s="4">
        <v>97</v>
      </c>
      <c r="J105" s="25">
        <v>3155766</v>
      </c>
      <c r="K105" s="25">
        <v>192072</v>
      </c>
      <c r="L105" s="134"/>
      <c r="O105" s="9"/>
      <c r="P105" s="9"/>
    </row>
    <row r="106" spans="1:16" x14ac:dyDescent="0.2">
      <c r="A106" s="229" t="s">
        <v>296</v>
      </c>
      <c r="B106" s="230"/>
      <c r="C106" s="230"/>
      <c r="D106" s="230"/>
      <c r="E106" s="230"/>
      <c r="F106" s="230"/>
      <c r="G106" s="230"/>
      <c r="H106" s="231"/>
      <c r="I106" s="4">
        <v>98</v>
      </c>
      <c r="J106" s="25">
        <v>546406546.86745</v>
      </c>
      <c r="K106" s="25">
        <v>456045805.137339</v>
      </c>
      <c r="L106" s="134"/>
      <c r="O106" s="9"/>
      <c r="P106" s="9"/>
    </row>
    <row r="107" spans="1:16" x14ac:dyDescent="0.2">
      <c r="A107" s="229" t="s">
        <v>297</v>
      </c>
      <c r="B107" s="230"/>
      <c r="C107" s="230"/>
      <c r="D107" s="230"/>
      <c r="E107" s="230"/>
      <c r="F107" s="230"/>
      <c r="G107" s="230"/>
      <c r="H107" s="231"/>
      <c r="I107" s="4">
        <v>99</v>
      </c>
      <c r="J107" s="25">
        <v>0</v>
      </c>
      <c r="K107" s="25">
        <v>1092210</v>
      </c>
      <c r="L107" s="134"/>
      <c r="O107" s="9"/>
      <c r="P107" s="9"/>
    </row>
    <row r="108" spans="1:16" x14ac:dyDescent="0.2">
      <c r="A108" s="229" t="s">
        <v>112</v>
      </c>
      <c r="B108" s="230"/>
      <c r="C108" s="230"/>
      <c r="D108" s="230"/>
      <c r="E108" s="230"/>
      <c r="F108" s="230"/>
      <c r="G108" s="230"/>
      <c r="H108" s="231"/>
      <c r="I108" s="4">
        <v>100</v>
      </c>
      <c r="J108" s="25">
        <v>0</v>
      </c>
      <c r="K108" s="25">
        <v>0</v>
      </c>
      <c r="L108" s="134"/>
      <c r="O108" s="9"/>
      <c r="P108" s="9"/>
    </row>
    <row r="109" spans="1:16" x14ac:dyDescent="0.2">
      <c r="A109" s="229" t="s">
        <v>113</v>
      </c>
      <c r="B109" s="230"/>
      <c r="C109" s="230"/>
      <c r="D109" s="230"/>
      <c r="E109" s="230"/>
      <c r="F109" s="230"/>
      <c r="G109" s="230"/>
      <c r="H109" s="231"/>
      <c r="I109" s="4">
        <v>101</v>
      </c>
      <c r="J109" s="25">
        <v>55823800</v>
      </c>
      <c r="K109" s="25">
        <v>61613371</v>
      </c>
      <c r="L109" s="134"/>
      <c r="O109" s="9"/>
      <c r="P109" s="9"/>
    </row>
    <row r="110" spans="1:16" x14ac:dyDescent="0.2">
      <c r="A110" s="229" t="s">
        <v>114</v>
      </c>
      <c r="B110" s="230"/>
      <c r="C110" s="230"/>
      <c r="D110" s="230"/>
      <c r="E110" s="230"/>
      <c r="F110" s="230"/>
      <c r="G110" s="230"/>
      <c r="H110" s="231"/>
      <c r="I110" s="4">
        <v>102</v>
      </c>
      <c r="J110" s="103">
        <v>9408218</v>
      </c>
      <c r="K110" s="25">
        <v>12097885</v>
      </c>
      <c r="L110" s="134"/>
      <c r="O110" s="9"/>
      <c r="P110" s="9"/>
    </row>
    <row r="111" spans="1:16" x14ac:dyDescent="0.2">
      <c r="A111" s="229" t="s">
        <v>117</v>
      </c>
      <c r="B111" s="230"/>
      <c r="C111" s="230"/>
      <c r="D111" s="230"/>
      <c r="E111" s="230"/>
      <c r="F111" s="230"/>
      <c r="G111" s="230"/>
      <c r="H111" s="231"/>
      <c r="I111" s="4">
        <v>103</v>
      </c>
      <c r="J111" s="25">
        <v>681378</v>
      </c>
      <c r="K111" s="25">
        <v>681138</v>
      </c>
      <c r="L111" s="134"/>
      <c r="O111" s="9"/>
      <c r="P111" s="9"/>
    </row>
    <row r="112" spans="1:16" x14ac:dyDescent="0.2">
      <c r="A112" s="229" t="s">
        <v>115</v>
      </c>
      <c r="B112" s="230"/>
      <c r="C112" s="230"/>
      <c r="D112" s="230"/>
      <c r="E112" s="230"/>
      <c r="F112" s="230"/>
      <c r="G112" s="230"/>
      <c r="H112" s="231"/>
      <c r="I112" s="4">
        <v>104</v>
      </c>
      <c r="J112" s="25">
        <v>0</v>
      </c>
      <c r="K112" s="25">
        <v>0</v>
      </c>
      <c r="L112" s="134"/>
      <c r="O112" s="9"/>
      <c r="P112" s="9"/>
    </row>
    <row r="113" spans="1:16" x14ac:dyDescent="0.2">
      <c r="A113" s="229" t="s">
        <v>116</v>
      </c>
      <c r="B113" s="230"/>
      <c r="C113" s="230"/>
      <c r="D113" s="230"/>
      <c r="E113" s="230"/>
      <c r="F113" s="230"/>
      <c r="G113" s="230"/>
      <c r="H113" s="231"/>
      <c r="I113" s="4">
        <v>105</v>
      </c>
      <c r="J113" s="25">
        <v>12929576.833777428</v>
      </c>
      <c r="K113" s="25">
        <v>12947892.639791012</v>
      </c>
      <c r="L113" s="134"/>
      <c r="O113" s="9"/>
      <c r="P113" s="9"/>
    </row>
    <row r="114" spans="1:16" x14ac:dyDescent="0.2">
      <c r="A114" s="226" t="s">
        <v>1</v>
      </c>
      <c r="B114" s="227"/>
      <c r="C114" s="227"/>
      <c r="D114" s="227"/>
      <c r="E114" s="227"/>
      <c r="F114" s="227"/>
      <c r="G114" s="227"/>
      <c r="H114" s="228"/>
      <c r="I114" s="4">
        <v>106</v>
      </c>
      <c r="J114" s="25">
        <v>103278031.52654199</v>
      </c>
      <c r="K114" s="25">
        <v>113466000.23</v>
      </c>
      <c r="L114" s="134"/>
      <c r="O114" s="9"/>
      <c r="P114" s="9"/>
    </row>
    <row r="115" spans="1:16" x14ac:dyDescent="0.2">
      <c r="A115" s="226" t="s">
        <v>44</v>
      </c>
      <c r="B115" s="227"/>
      <c r="C115" s="227"/>
      <c r="D115" s="227"/>
      <c r="E115" s="227"/>
      <c r="F115" s="227"/>
      <c r="G115" s="227"/>
      <c r="H115" s="228"/>
      <c r="I115" s="4">
        <v>107</v>
      </c>
      <c r="J115" s="24">
        <f>J70+J87+J91+J101+J114</f>
        <v>3617672309.3800998</v>
      </c>
      <c r="K115" s="24">
        <f>K70+K87+K91+K101+K114</f>
        <v>3514231863.55966</v>
      </c>
      <c r="L115" s="134"/>
      <c r="O115" s="9"/>
      <c r="P115" s="9"/>
    </row>
    <row r="116" spans="1:16" x14ac:dyDescent="0.2">
      <c r="A116" s="239" t="s">
        <v>70</v>
      </c>
      <c r="B116" s="240"/>
      <c r="C116" s="240"/>
      <c r="D116" s="240"/>
      <c r="E116" s="240"/>
      <c r="F116" s="240"/>
      <c r="G116" s="240"/>
      <c r="H116" s="241"/>
      <c r="I116" s="5">
        <v>108</v>
      </c>
      <c r="J116" s="119">
        <v>858816749.4000001</v>
      </c>
      <c r="K116" s="136">
        <v>908777772.27999973</v>
      </c>
      <c r="L116" s="134"/>
      <c r="O116" s="9"/>
      <c r="P116" s="9"/>
    </row>
    <row r="117" spans="1:16" x14ac:dyDescent="0.2">
      <c r="A117" s="242" t="s">
        <v>357</v>
      </c>
      <c r="B117" s="243"/>
      <c r="C117" s="243"/>
      <c r="D117" s="243"/>
      <c r="E117" s="243"/>
      <c r="F117" s="243"/>
      <c r="G117" s="243"/>
      <c r="H117" s="243"/>
      <c r="I117" s="244"/>
      <c r="J117" s="244"/>
      <c r="K117" s="245"/>
      <c r="L117" s="134"/>
    </row>
    <row r="118" spans="1:16" x14ac:dyDescent="0.2">
      <c r="A118" s="246" t="s">
        <v>239</v>
      </c>
      <c r="B118" s="247"/>
      <c r="C118" s="247"/>
      <c r="D118" s="247"/>
      <c r="E118" s="247"/>
      <c r="F118" s="247"/>
      <c r="G118" s="247"/>
      <c r="H118" s="247"/>
      <c r="I118" s="248"/>
      <c r="J118" s="248"/>
      <c r="K118" s="249"/>
      <c r="L118" s="134"/>
    </row>
    <row r="119" spans="1:16" x14ac:dyDescent="0.2">
      <c r="A119" s="229" t="s">
        <v>3</v>
      </c>
      <c r="B119" s="230"/>
      <c r="C119" s="230"/>
      <c r="D119" s="230"/>
      <c r="E119" s="230"/>
      <c r="F119" s="230"/>
      <c r="G119" s="230"/>
      <c r="H119" s="231"/>
      <c r="I119" s="4">
        <v>109</v>
      </c>
      <c r="J119" s="25">
        <f>J70-J120</f>
        <v>1595764529.28233</v>
      </c>
      <c r="K119" s="25">
        <f>K70-K120</f>
        <v>1624563224.5445299</v>
      </c>
      <c r="L119" s="134"/>
    </row>
    <row r="120" spans="1:16" x14ac:dyDescent="0.2">
      <c r="A120" s="232" t="s">
        <v>4</v>
      </c>
      <c r="B120" s="233"/>
      <c r="C120" s="233"/>
      <c r="D120" s="233"/>
      <c r="E120" s="233"/>
      <c r="F120" s="233"/>
      <c r="G120" s="233"/>
      <c r="H120" s="234"/>
      <c r="I120" s="7">
        <v>110</v>
      </c>
      <c r="J120" s="119">
        <f>J86</f>
        <v>32026882</v>
      </c>
      <c r="K120" s="119">
        <f>K86</f>
        <v>32267311</v>
      </c>
      <c r="L120" s="134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50"/>
    </row>
    <row r="122" spans="1:16" x14ac:dyDescent="0.2">
      <c r="A122" s="235" t="s">
        <v>358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</row>
    <row r="123" spans="1:16" x14ac:dyDescent="0.2">
      <c r="A123" s="237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5"/>
  <sheetViews>
    <sheetView showGridLines="0" zoomScale="130" zoomScaleNormal="130" zoomScaleSheetLayoutView="110" workbookViewId="0">
      <selection sqref="A1:M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96" bestFit="1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61" t="s">
        <v>186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132"/>
      <c r="O1" s="132"/>
      <c r="P1" s="132"/>
      <c r="Q1" s="132"/>
      <c r="R1" s="132"/>
      <c r="S1" s="132"/>
      <c r="T1" s="132"/>
    </row>
    <row r="2" spans="1:21" ht="12.75" customHeight="1" x14ac:dyDescent="0.2">
      <c r="A2" s="262" t="s">
        <v>416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132"/>
      <c r="O2" s="132"/>
      <c r="P2" s="132"/>
      <c r="Q2" s="132"/>
      <c r="R2" s="132"/>
      <c r="S2" s="132"/>
      <c r="T2" s="132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5"/>
      <c r="K3" s="125"/>
      <c r="L3" s="126"/>
      <c r="M3" s="126"/>
      <c r="N3" s="132"/>
      <c r="O3" s="132"/>
      <c r="P3" s="132"/>
      <c r="Q3" s="132"/>
      <c r="R3" s="132"/>
      <c r="S3" s="132"/>
      <c r="T3" s="132"/>
    </row>
    <row r="4" spans="1:21" ht="12.75" customHeight="1" x14ac:dyDescent="0.2">
      <c r="A4" s="294" t="s">
        <v>405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6"/>
      <c r="N4" s="132"/>
      <c r="O4" s="132"/>
      <c r="P4" s="132"/>
      <c r="Q4" s="132"/>
      <c r="R4" s="132"/>
      <c r="S4" s="132"/>
      <c r="T4" s="132"/>
    </row>
    <row r="5" spans="1:21" ht="35.25" thickBot="1" x14ac:dyDescent="0.25">
      <c r="A5" s="293" t="s">
        <v>72</v>
      </c>
      <c r="B5" s="293"/>
      <c r="C5" s="293"/>
      <c r="D5" s="293"/>
      <c r="E5" s="293"/>
      <c r="F5" s="293"/>
      <c r="G5" s="293"/>
      <c r="H5" s="293"/>
      <c r="I5" s="129" t="s">
        <v>330</v>
      </c>
      <c r="J5" s="288" t="s">
        <v>365</v>
      </c>
      <c r="K5" s="289"/>
      <c r="L5" s="288" t="s">
        <v>366</v>
      </c>
      <c r="M5" s="289"/>
      <c r="N5" s="132"/>
      <c r="O5" s="132"/>
      <c r="P5" s="132"/>
      <c r="Q5" s="132"/>
      <c r="R5" s="132"/>
      <c r="S5" s="132"/>
      <c r="T5" s="132"/>
    </row>
    <row r="6" spans="1:21" ht="13.5" thickBot="1" x14ac:dyDescent="0.25">
      <c r="A6" s="290"/>
      <c r="B6" s="291"/>
      <c r="C6" s="291"/>
      <c r="D6" s="291"/>
      <c r="E6" s="291"/>
      <c r="F6" s="291"/>
      <c r="G6" s="291"/>
      <c r="H6" s="292"/>
      <c r="I6" s="94"/>
      <c r="J6" s="143" t="s">
        <v>361</v>
      </c>
      <c r="K6" s="144" t="s">
        <v>362</v>
      </c>
      <c r="L6" s="143" t="s">
        <v>361</v>
      </c>
      <c r="M6" s="144" t="s">
        <v>362</v>
      </c>
      <c r="N6" s="132"/>
      <c r="O6" s="132"/>
      <c r="P6" s="132"/>
      <c r="Q6" s="132"/>
      <c r="R6" s="132"/>
      <c r="S6" s="132"/>
      <c r="T6" s="132"/>
    </row>
    <row r="7" spans="1:21" x14ac:dyDescent="0.2">
      <c r="A7" s="269">
        <v>1</v>
      </c>
      <c r="B7" s="269"/>
      <c r="C7" s="269"/>
      <c r="D7" s="269"/>
      <c r="E7" s="269"/>
      <c r="F7" s="269"/>
      <c r="G7" s="269"/>
      <c r="H7" s="269"/>
      <c r="I7" s="77">
        <v>2</v>
      </c>
      <c r="J7" s="128">
        <v>3</v>
      </c>
      <c r="K7" s="128">
        <v>4</v>
      </c>
      <c r="L7" s="128">
        <v>5</v>
      </c>
      <c r="M7" s="128">
        <v>6</v>
      </c>
      <c r="N7" s="132"/>
      <c r="O7" s="132"/>
      <c r="P7" s="132"/>
      <c r="Q7" s="132"/>
      <c r="R7" s="132"/>
      <c r="S7" s="132"/>
      <c r="T7" s="132"/>
    </row>
    <row r="8" spans="1:21" x14ac:dyDescent="0.2">
      <c r="A8" s="246" t="s">
        <v>45</v>
      </c>
      <c r="B8" s="247"/>
      <c r="C8" s="247"/>
      <c r="D8" s="247"/>
      <c r="E8" s="247"/>
      <c r="F8" s="247"/>
      <c r="G8" s="247"/>
      <c r="H8" s="259"/>
      <c r="I8" s="6">
        <v>111</v>
      </c>
      <c r="J8" s="135">
        <f>SUM(J9:J10)</f>
        <v>1774697450.9421301</v>
      </c>
      <c r="K8" s="135">
        <f>SUM(K9:K10)</f>
        <v>943656235.94213009</v>
      </c>
      <c r="L8" s="135">
        <f>SUM(L9:L10)</f>
        <v>1728535330.2274899</v>
      </c>
      <c r="M8" s="135">
        <f>SUM(M9:M10)</f>
        <v>908346871.80929899</v>
      </c>
      <c r="N8" s="116"/>
      <c r="O8" s="116"/>
      <c r="P8" s="116"/>
      <c r="Q8" s="116"/>
      <c r="R8" s="116"/>
      <c r="S8" s="116"/>
      <c r="T8" s="116"/>
      <c r="U8" s="116"/>
    </row>
    <row r="9" spans="1:21" x14ac:dyDescent="0.2">
      <c r="A9" s="226" t="s">
        <v>184</v>
      </c>
      <c r="B9" s="227"/>
      <c r="C9" s="227"/>
      <c r="D9" s="227"/>
      <c r="E9" s="227"/>
      <c r="F9" s="227"/>
      <c r="G9" s="227"/>
      <c r="H9" s="228"/>
      <c r="I9" s="4">
        <v>112</v>
      </c>
      <c r="J9" s="25">
        <v>1720473000.9421301</v>
      </c>
      <c r="K9" s="25">
        <v>905281812.94213009</v>
      </c>
      <c r="L9" s="25">
        <v>1695246259.2274899</v>
      </c>
      <c r="M9" s="25">
        <v>891092843.80929899</v>
      </c>
      <c r="N9" s="116"/>
      <c r="O9" s="116"/>
      <c r="P9" s="116"/>
      <c r="Q9" s="116"/>
      <c r="R9" s="116"/>
      <c r="S9" s="116"/>
      <c r="T9" s="116"/>
      <c r="U9" s="116"/>
    </row>
    <row r="10" spans="1:21" x14ac:dyDescent="0.2">
      <c r="A10" s="226" t="s">
        <v>121</v>
      </c>
      <c r="B10" s="227"/>
      <c r="C10" s="227"/>
      <c r="D10" s="227"/>
      <c r="E10" s="227"/>
      <c r="F10" s="227"/>
      <c r="G10" s="227"/>
      <c r="H10" s="228"/>
      <c r="I10" s="4">
        <v>113</v>
      </c>
      <c r="J10" s="25">
        <v>54224450</v>
      </c>
      <c r="K10" s="25">
        <v>38374423</v>
      </c>
      <c r="L10" s="25">
        <v>33289071</v>
      </c>
      <c r="M10" s="25">
        <v>17254028</v>
      </c>
      <c r="N10" s="116"/>
      <c r="O10" s="116"/>
      <c r="P10" s="116"/>
      <c r="Q10" s="116"/>
      <c r="R10" s="116"/>
      <c r="S10" s="116"/>
      <c r="T10" s="116"/>
      <c r="U10" s="116"/>
    </row>
    <row r="11" spans="1:21" x14ac:dyDescent="0.2">
      <c r="A11" s="226" t="s">
        <v>7</v>
      </c>
      <c r="B11" s="227"/>
      <c r="C11" s="227"/>
      <c r="D11" s="227"/>
      <c r="E11" s="227"/>
      <c r="F11" s="227"/>
      <c r="G11" s="227"/>
      <c r="H11" s="228"/>
      <c r="I11" s="4">
        <v>114</v>
      </c>
      <c r="J11" s="24">
        <f>J12+J13+J17+J21+J22+J23+J26+J27</f>
        <v>1690632836.8293498</v>
      </c>
      <c r="K11" s="24">
        <f>K12+K13+K17+K21+K22+K23+K26+K27</f>
        <v>896701179.54958951</v>
      </c>
      <c r="L11" s="24">
        <f>L12+L13+L17+L21+L22+L23+L26+L27</f>
        <v>1654587886.3556535</v>
      </c>
      <c r="M11" s="24">
        <f>M12+M13+M17+M21+M22+M23+M26+M27</f>
        <v>843552736.60770905</v>
      </c>
      <c r="N11" s="116"/>
      <c r="O11" s="116"/>
      <c r="P11" s="116"/>
      <c r="Q11" s="116"/>
      <c r="R11" s="116"/>
      <c r="S11" s="116"/>
      <c r="T11" s="116"/>
      <c r="U11" s="116"/>
    </row>
    <row r="12" spans="1:21" x14ac:dyDescent="0.2">
      <c r="A12" s="226" t="s">
        <v>122</v>
      </c>
      <c r="B12" s="227"/>
      <c r="C12" s="227"/>
      <c r="D12" s="227"/>
      <c r="E12" s="227"/>
      <c r="F12" s="227"/>
      <c r="G12" s="227"/>
      <c r="H12" s="228"/>
      <c r="I12" s="4">
        <v>115</v>
      </c>
      <c r="J12" s="25">
        <v>9749978</v>
      </c>
      <c r="K12" s="25">
        <v>29987914</v>
      </c>
      <c r="L12" s="25">
        <v>6997727</v>
      </c>
      <c r="M12" s="25">
        <v>24309269</v>
      </c>
      <c r="N12" s="116"/>
      <c r="O12" s="116"/>
      <c r="P12" s="116"/>
      <c r="Q12" s="116"/>
      <c r="R12" s="116"/>
      <c r="S12" s="116"/>
      <c r="T12" s="116"/>
      <c r="U12" s="116"/>
    </row>
    <row r="13" spans="1:21" x14ac:dyDescent="0.2">
      <c r="A13" s="226" t="s">
        <v>41</v>
      </c>
      <c r="B13" s="227"/>
      <c r="C13" s="227"/>
      <c r="D13" s="227"/>
      <c r="E13" s="227"/>
      <c r="F13" s="227"/>
      <c r="G13" s="227"/>
      <c r="H13" s="228"/>
      <c r="I13" s="4">
        <v>116</v>
      </c>
      <c r="J13" s="24">
        <f>SUM(J14:J16)</f>
        <v>1094740906.9563336</v>
      </c>
      <c r="K13" s="24">
        <f>SUM(K14:K16)</f>
        <v>564442766.67657328</v>
      </c>
      <c r="L13" s="24">
        <f>SUM(L14:L16)</f>
        <v>1063513464.2684832</v>
      </c>
      <c r="M13" s="24">
        <f>SUM(M14:M16)</f>
        <v>546797833.65414524</v>
      </c>
      <c r="N13" s="116"/>
      <c r="O13" s="116"/>
      <c r="P13" s="116"/>
      <c r="Q13" s="116"/>
      <c r="R13" s="116"/>
      <c r="S13" s="116"/>
      <c r="T13" s="116"/>
      <c r="U13" s="116"/>
    </row>
    <row r="14" spans="1:21" x14ac:dyDescent="0.2">
      <c r="A14" s="229" t="s">
        <v>165</v>
      </c>
      <c r="B14" s="230"/>
      <c r="C14" s="230"/>
      <c r="D14" s="230"/>
      <c r="E14" s="230"/>
      <c r="F14" s="230"/>
      <c r="G14" s="230"/>
      <c r="H14" s="231"/>
      <c r="I14" s="4">
        <v>117</v>
      </c>
      <c r="J14" s="25">
        <v>610999627</v>
      </c>
      <c r="K14" s="25">
        <v>301269827</v>
      </c>
      <c r="L14" s="25">
        <v>548545367</v>
      </c>
      <c r="M14" s="25">
        <v>264671194</v>
      </c>
      <c r="N14" s="116"/>
      <c r="O14" s="116"/>
      <c r="P14" s="116"/>
      <c r="Q14" s="116"/>
      <c r="R14" s="116"/>
      <c r="S14" s="116"/>
      <c r="T14" s="116"/>
      <c r="U14" s="116"/>
    </row>
    <row r="15" spans="1:21" x14ac:dyDescent="0.2">
      <c r="A15" s="229" t="s">
        <v>166</v>
      </c>
      <c r="B15" s="230"/>
      <c r="C15" s="230"/>
      <c r="D15" s="230"/>
      <c r="E15" s="230"/>
      <c r="F15" s="230"/>
      <c r="G15" s="230"/>
      <c r="H15" s="231"/>
      <c r="I15" s="4">
        <v>118</v>
      </c>
      <c r="J15" s="25">
        <v>233622143.9563337</v>
      </c>
      <c r="K15" s="25">
        <v>122139392.67657329</v>
      </c>
      <c r="L15" s="25">
        <v>264235116.26848319</v>
      </c>
      <c r="M15" s="25">
        <v>134012449.65414527</v>
      </c>
      <c r="N15" s="116"/>
      <c r="O15" s="116"/>
      <c r="P15" s="116"/>
      <c r="Q15" s="116"/>
      <c r="R15" s="116"/>
      <c r="S15" s="116"/>
      <c r="T15" s="116"/>
      <c r="U15" s="116"/>
    </row>
    <row r="16" spans="1:21" x14ac:dyDescent="0.2">
      <c r="A16" s="229" t="s">
        <v>75</v>
      </c>
      <c r="B16" s="230"/>
      <c r="C16" s="230"/>
      <c r="D16" s="230"/>
      <c r="E16" s="230"/>
      <c r="F16" s="230"/>
      <c r="G16" s="230"/>
      <c r="H16" s="231"/>
      <c r="I16" s="4">
        <v>119</v>
      </c>
      <c r="J16" s="25">
        <v>250119136</v>
      </c>
      <c r="K16" s="25">
        <v>141033547</v>
      </c>
      <c r="L16" s="25">
        <v>250732981</v>
      </c>
      <c r="M16" s="25">
        <v>148114190</v>
      </c>
      <c r="N16" s="116"/>
      <c r="O16" s="116"/>
      <c r="P16" s="116"/>
      <c r="Q16" s="116"/>
      <c r="R16" s="116"/>
      <c r="S16" s="116"/>
      <c r="T16" s="116"/>
      <c r="U16" s="116"/>
    </row>
    <row r="17" spans="1:21" x14ac:dyDescent="0.2">
      <c r="A17" s="226" t="s">
        <v>42</v>
      </c>
      <c r="B17" s="227"/>
      <c r="C17" s="227"/>
      <c r="D17" s="227"/>
      <c r="E17" s="227"/>
      <c r="F17" s="227"/>
      <c r="G17" s="227"/>
      <c r="H17" s="228"/>
      <c r="I17" s="4">
        <v>120</v>
      </c>
      <c r="J17" s="24">
        <f>SUM(J18:J20)</f>
        <v>369926436</v>
      </c>
      <c r="K17" s="24">
        <f>SUM(K18:K20)</f>
        <v>187183249.00000003</v>
      </c>
      <c r="L17" s="24">
        <f>SUM(L18:L20)</f>
        <v>334915467</v>
      </c>
      <c r="M17" s="24">
        <f>SUM(M18:M20)</f>
        <v>171034850</v>
      </c>
      <c r="N17" s="116"/>
      <c r="O17" s="116"/>
      <c r="P17" s="116"/>
      <c r="Q17" s="116"/>
      <c r="R17" s="116"/>
      <c r="S17" s="116"/>
      <c r="T17" s="116"/>
      <c r="U17" s="116"/>
    </row>
    <row r="18" spans="1:21" x14ac:dyDescent="0.2">
      <c r="A18" s="229" t="s">
        <v>76</v>
      </c>
      <c r="B18" s="230"/>
      <c r="C18" s="230"/>
      <c r="D18" s="230"/>
      <c r="E18" s="230"/>
      <c r="F18" s="230"/>
      <c r="G18" s="230"/>
      <c r="H18" s="231"/>
      <c r="I18" s="4">
        <v>121</v>
      </c>
      <c r="J18" s="25">
        <v>223806313.85986602</v>
      </c>
      <c r="K18" s="25">
        <v>112922929.18147574</v>
      </c>
      <c r="L18" s="25">
        <v>202624600</v>
      </c>
      <c r="M18" s="25">
        <v>103186488</v>
      </c>
      <c r="N18" s="116"/>
      <c r="O18" s="116"/>
      <c r="P18" s="116"/>
      <c r="Q18" s="116"/>
      <c r="R18" s="116"/>
      <c r="S18" s="116"/>
      <c r="T18" s="116"/>
      <c r="U18" s="116"/>
    </row>
    <row r="19" spans="1:21" x14ac:dyDescent="0.2">
      <c r="A19" s="229" t="s">
        <v>77</v>
      </c>
      <c r="B19" s="230"/>
      <c r="C19" s="230"/>
      <c r="D19" s="230"/>
      <c r="E19" s="230"/>
      <c r="F19" s="230"/>
      <c r="G19" s="230"/>
      <c r="H19" s="231"/>
      <c r="I19" s="4">
        <v>122</v>
      </c>
      <c r="J19" s="25">
        <v>97429455.578894556</v>
      </c>
      <c r="K19" s="25">
        <v>49478898.801465072</v>
      </c>
      <c r="L19" s="25">
        <v>88208434</v>
      </c>
      <c r="M19" s="25">
        <v>45207286</v>
      </c>
      <c r="N19" s="116"/>
      <c r="O19" s="116"/>
      <c r="P19" s="116"/>
      <c r="Q19" s="116"/>
      <c r="R19" s="116"/>
      <c r="S19" s="116"/>
      <c r="T19" s="116"/>
      <c r="U19" s="116"/>
    </row>
    <row r="20" spans="1:21" x14ac:dyDescent="0.2">
      <c r="A20" s="229" t="s">
        <v>78</v>
      </c>
      <c r="B20" s="230"/>
      <c r="C20" s="230"/>
      <c r="D20" s="230"/>
      <c r="E20" s="230"/>
      <c r="F20" s="230"/>
      <c r="G20" s="230"/>
      <c r="H20" s="231"/>
      <c r="I20" s="4">
        <v>123</v>
      </c>
      <c r="J20" s="25">
        <v>48690666.561239436</v>
      </c>
      <c r="K20" s="25">
        <v>24781421.017059196</v>
      </c>
      <c r="L20" s="25">
        <v>44082433</v>
      </c>
      <c r="M20" s="25">
        <v>22641076</v>
      </c>
      <c r="N20" s="116"/>
      <c r="O20" s="116"/>
      <c r="P20" s="116"/>
      <c r="Q20" s="116"/>
      <c r="R20" s="116"/>
      <c r="S20" s="116"/>
      <c r="T20" s="116"/>
      <c r="U20" s="116"/>
    </row>
    <row r="21" spans="1:21" x14ac:dyDescent="0.2">
      <c r="A21" s="226" t="s">
        <v>123</v>
      </c>
      <c r="B21" s="227"/>
      <c r="C21" s="227"/>
      <c r="D21" s="227"/>
      <c r="E21" s="227"/>
      <c r="F21" s="227"/>
      <c r="G21" s="227"/>
      <c r="H21" s="228"/>
      <c r="I21" s="4">
        <v>124</v>
      </c>
      <c r="J21" s="25">
        <v>76557959.873016194</v>
      </c>
      <c r="K21" s="25">
        <v>38234301.873016194</v>
      </c>
      <c r="L21" s="25">
        <v>75735529.087170303</v>
      </c>
      <c r="M21" s="25">
        <v>37440717.953563802</v>
      </c>
      <c r="N21" s="116"/>
      <c r="O21" s="116"/>
      <c r="P21" s="116"/>
      <c r="Q21" s="116"/>
      <c r="R21" s="116"/>
      <c r="S21" s="116"/>
      <c r="T21" s="116"/>
      <c r="U21" s="116"/>
    </row>
    <row r="22" spans="1:21" x14ac:dyDescent="0.2">
      <c r="A22" s="226" t="s">
        <v>124</v>
      </c>
      <c r="B22" s="227"/>
      <c r="C22" s="227"/>
      <c r="D22" s="227"/>
      <c r="E22" s="227"/>
      <c r="F22" s="227"/>
      <c r="G22" s="227"/>
      <c r="H22" s="228"/>
      <c r="I22" s="4">
        <v>125</v>
      </c>
      <c r="J22" s="25">
        <v>102646346</v>
      </c>
      <c r="K22" s="25">
        <v>61763207</v>
      </c>
      <c r="L22" s="25">
        <v>127154240</v>
      </c>
      <c r="M22" s="25">
        <v>47357614</v>
      </c>
      <c r="N22" s="116"/>
      <c r="O22" s="116"/>
      <c r="P22" s="116"/>
      <c r="Q22" s="116"/>
      <c r="R22" s="116"/>
      <c r="S22" s="116"/>
      <c r="T22" s="116"/>
      <c r="U22" s="116"/>
    </row>
    <row r="23" spans="1:21" x14ac:dyDescent="0.2">
      <c r="A23" s="226" t="s">
        <v>43</v>
      </c>
      <c r="B23" s="227"/>
      <c r="C23" s="227"/>
      <c r="D23" s="227"/>
      <c r="E23" s="227"/>
      <c r="F23" s="227"/>
      <c r="G23" s="227"/>
      <c r="H23" s="228"/>
      <c r="I23" s="4">
        <v>126</v>
      </c>
      <c r="J23" s="24">
        <f>SUM(J24:J25)</f>
        <v>7553501</v>
      </c>
      <c r="K23" s="24">
        <f>SUM(K24:K25)</f>
        <v>2522652</v>
      </c>
      <c r="L23" s="24">
        <f>SUM(L24:L25)</f>
        <v>8971773</v>
      </c>
      <c r="M23" s="24">
        <f>SUM(M24:M25)</f>
        <v>-3138074</v>
      </c>
      <c r="N23" s="116"/>
      <c r="O23" s="116"/>
      <c r="P23" s="116"/>
      <c r="Q23" s="116"/>
      <c r="R23" s="116"/>
      <c r="S23" s="116"/>
      <c r="T23" s="116"/>
      <c r="U23" s="116"/>
    </row>
    <row r="24" spans="1:21" x14ac:dyDescent="0.2">
      <c r="A24" s="229" t="s">
        <v>151</v>
      </c>
      <c r="B24" s="230"/>
      <c r="C24" s="230"/>
      <c r="D24" s="230"/>
      <c r="E24" s="230"/>
      <c r="F24" s="230"/>
      <c r="G24" s="230"/>
      <c r="H24" s="231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6"/>
      <c r="O24" s="116"/>
      <c r="P24" s="116"/>
      <c r="Q24" s="116"/>
      <c r="R24" s="116"/>
      <c r="S24" s="116"/>
      <c r="T24" s="116"/>
      <c r="U24" s="116"/>
    </row>
    <row r="25" spans="1:21" x14ac:dyDescent="0.2">
      <c r="A25" s="229" t="s">
        <v>152</v>
      </c>
      <c r="B25" s="230"/>
      <c r="C25" s="230"/>
      <c r="D25" s="230"/>
      <c r="E25" s="230"/>
      <c r="F25" s="230"/>
      <c r="G25" s="230"/>
      <c r="H25" s="231"/>
      <c r="I25" s="4">
        <v>128</v>
      </c>
      <c r="J25" s="25">
        <v>7553501</v>
      </c>
      <c r="K25" s="25">
        <v>2522652</v>
      </c>
      <c r="L25" s="25">
        <v>8971773</v>
      </c>
      <c r="M25" s="25">
        <v>-3138074</v>
      </c>
      <c r="N25" s="116"/>
      <c r="O25" s="116"/>
      <c r="P25" s="116"/>
      <c r="Q25" s="116"/>
      <c r="R25" s="116"/>
      <c r="S25" s="116"/>
      <c r="T25" s="116"/>
      <c r="U25" s="116"/>
    </row>
    <row r="26" spans="1:21" x14ac:dyDescent="0.2">
      <c r="A26" s="226" t="s">
        <v>125</v>
      </c>
      <c r="B26" s="227"/>
      <c r="C26" s="227"/>
      <c r="D26" s="227"/>
      <c r="E26" s="227"/>
      <c r="F26" s="227"/>
      <c r="G26" s="227"/>
      <c r="H26" s="228"/>
      <c r="I26" s="4">
        <v>129</v>
      </c>
      <c r="J26" s="25">
        <v>1963777</v>
      </c>
      <c r="K26" s="25">
        <v>180192</v>
      </c>
      <c r="L26" s="25">
        <v>1654464</v>
      </c>
      <c r="M26" s="25">
        <v>965583</v>
      </c>
      <c r="N26" s="116"/>
      <c r="O26" s="116"/>
      <c r="P26" s="116"/>
      <c r="Q26" s="116"/>
      <c r="R26" s="116"/>
      <c r="S26" s="116"/>
      <c r="T26" s="116"/>
      <c r="U26" s="116"/>
    </row>
    <row r="27" spans="1:21" x14ac:dyDescent="0.2">
      <c r="A27" s="226" t="s">
        <v>63</v>
      </c>
      <c r="B27" s="227"/>
      <c r="C27" s="227"/>
      <c r="D27" s="227"/>
      <c r="E27" s="227"/>
      <c r="F27" s="227"/>
      <c r="G27" s="227"/>
      <c r="H27" s="228"/>
      <c r="I27" s="4">
        <v>130</v>
      </c>
      <c r="J27" s="25">
        <v>27493932</v>
      </c>
      <c r="K27" s="25">
        <v>12386897</v>
      </c>
      <c r="L27" s="25">
        <v>35645222</v>
      </c>
      <c r="M27" s="25">
        <v>18784943</v>
      </c>
      <c r="N27" s="116"/>
      <c r="O27" s="116"/>
      <c r="P27" s="116"/>
      <c r="Q27" s="116"/>
      <c r="R27" s="116"/>
      <c r="S27" s="116"/>
      <c r="T27" s="116"/>
      <c r="U27" s="116"/>
    </row>
    <row r="28" spans="1:21" x14ac:dyDescent="0.2">
      <c r="A28" s="226" t="s">
        <v>265</v>
      </c>
      <c r="B28" s="227"/>
      <c r="C28" s="227"/>
      <c r="D28" s="227"/>
      <c r="E28" s="227"/>
      <c r="F28" s="227"/>
      <c r="G28" s="227"/>
      <c r="H28" s="228"/>
      <c r="I28" s="4">
        <v>131</v>
      </c>
      <c r="J28" s="24">
        <f>SUM(J29:J33)</f>
        <v>24072979</v>
      </c>
      <c r="K28" s="24">
        <f>SUM(K29:K33)</f>
        <v>4835131</v>
      </c>
      <c r="L28" s="24">
        <f>SUM(L29:L33)</f>
        <v>31856071</v>
      </c>
      <c r="M28" s="24">
        <f>SUM(M29:M33)</f>
        <v>19134291</v>
      </c>
      <c r="N28" s="116"/>
      <c r="O28" s="116"/>
      <c r="P28" s="116"/>
      <c r="Q28" s="116"/>
      <c r="R28" s="116"/>
      <c r="S28" s="116"/>
      <c r="T28" s="116"/>
      <c r="U28" s="116"/>
    </row>
    <row r="29" spans="1:21" x14ac:dyDescent="0.2">
      <c r="A29" s="226" t="s">
        <v>400</v>
      </c>
      <c r="B29" s="227"/>
      <c r="C29" s="227"/>
      <c r="D29" s="227"/>
      <c r="E29" s="227"/>
      <c r="F29" s="227"/>
      <c r="G29" s="227"/>
      <c r="H29" s="228"/>
      <c r="I29" s="4">
        <v>132</v>
      </c>
      <c r="J29" s="25">
        <v>0</v>
      </c>
      <c r="K29" s="25">
        <v>0</v>
      </c>
      <c r="L29" s="25">
        <v>0</v>
      </c>
      <c r="M29" s="25">
        <v>0</v>
      </c>
      <c r="N29" s="116"/>
      <c r="O29" s="116"/>
      <c r="P29" s="116"/>
      <c r="Q29" s="116"/>
      <c r="R29" s="116"/>
      <c r="S29" s="116"/>
      <c r="T29" s="116"/>
      <c r="U29" s="116"/>
    </row>
    <row r="30" spans="1:21" x14ac:dyDescent="0.2">
      <c r="A30" s="226" t="s">
        <v>403</v>
      </c>
      <c r="B30" s="227"/>
      <c r="C30" s="227"/>
      <c r="D30" s="227"/>
      <c r="E30" s="227"/>
      <c r="F30" s="227"/>
      <c r="G30" s="227"/>
      <c r="H30" s="228"/>
      <c r="I30" s="4">
        <v>133</v>
      </c>
      <c r="J30" s="25">
        <v>24010251</v>
      </c>
      <c r="K30" s="25">
        <v>4784233</v>
      </c>
      <c r="L30" s="25">
        <v>27436512</v>
      </c>
      <c r="M30" s="25">
        <v>16950510</v>
      </c>
      <c r="N30" s="116"/>
      <c r="O30" s="116"/>
      <c r="P30" s="116"/>
      <c r="Q30" s="116"/>
      <c r="R30" s="116"/>
      <c r="S30" s="116"/>
      <c r="T30" s="116"/>
      <c r="U30" s="116"/>
    </row>
    <row r="31" spans="1:21" x14ac:dyDescent="0.2">
      <c r="A31" s="226" t="s">
        <v>153</v>
      </c>
      <c r="B31" s="227"/>
      <c r="C31" s="227"/>
      <c r="D31" s="227"/>
      <c r="E31" s="227"/>
      <c r="F31" s="227"/>
      <c r="G31" s="227"/>
      <c r="H31" s="228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6"/>
      <c r="O31" s="116"/>
      <c r="P31" s="116"/>
      <c r="Q31" s="116"/>
      <c r="R31" s="116"/>
      <c r="S31" s="116"/>
      <c r="T31" s="116"/>
      <c r="U31" s="116"/>
    </row>
    <row r="32" spans="1:21" x14ac:dyDescent="0.2">
      <c r="A32" s="226" t="s">
        <v>275</v>
      </c>
      <c r="B32" s="227"/>
      <c r="C32" s="227"/>
      <c r="D32" s="227"/>
      <c r="E32" s="227"/>
      <c r="F32" s="227"/>
      <c r="G32" s="227"/>
      <c r="H32" s="228"/>
      <c r="I32" s="4">
        <v>135</v>
      </c>
      <c r="J32" s="25">
        <v>62728</v>
      </c>
      <c r="K32" s="25">
        <v>50898</v>
      </c>
      <c r="L32" s="25">
        <v>4419559</v>
      </c>
      <c r="M32" s="25">
        <v>2183781</v>
      </c>
      <c r="N32" s="116"/>
      <c r="O32" s="116"/>
      <c r="P32" s="116"/>
      <c r="Q32" s="116"/>
      <c r="R32" s="116"/>
      <c r="S32" s="116"/>
      <c r="T32" s="116"/>
      <c r="U32" s="116"/>
    </row>
    <row r="33" spans="1:21" x14ac:dyDescent="0.2">
      <c r="A33" s="226" t="s">
        <v>154</v>
      </c>
      <c r="B33" s="227"/>
      <c r="C33" s="227"/>
      <c r="D33" s="227"/>
      <c r="E33" s="227"/>
      <c r="F33" s="227"/>
      <c r="G33" s="227"/>
      <c r="H33" s="228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6"/>
      <c r="O33" s="116"/>
      <c r="P33" s="116"/>
      <c r="Q33" s="116"/>
      <c r="R33" s="116"/>
      <c r="S33" s="116"/>
      <c r="T33" s="116"/>
      <c r="U33" s="116"/>
    </row>
    <row r="34" spans="1:21" x14ac:dyDescent="0.2">
      <c r="A34" s="226" t="s">
        <v>266</v>
      </c>
      <c r="B34" s="227"/>
      <c r="C34" s="227"/>
      <c r="D34" s="227"/>
      <c r="E34" s="227"/>
      <c r="F34" s="227"/>
      <c r="G34" s="227"/>
      <c r="H34" s="228"/>
      <c r="I34" s="4">
        <v>137</v>
      </c>
      <c r="J34" s="24">
        <f>SUM(J35:J38)</f>
        <v>59849620</v>
      </c>
      <c r="K34" s="24">
        <f>SUM(K35:K38)</f>
        <v>25826780</v>
      </c>
      <c r="L34" s="24">
        <f>SUM(L35:L38)</f>
        <v>53358816</v>
      </c>
      <c r="M34" s="24">
        <f>SUM(M35:M38)</f>
        <v>27283302</v>
      </c>
      <c r="N34" s="116"/>
      <c r="O34" s="116"/>
      <c r="P34" s="116"/>
      <c r="Q34" s="116"/>
      <c r="R34" s="116"/>
      <c r="S34" s="116"/>
      <c r="T34" s="116"/>
      <c r="U34" s="116"/>
    </row>
    <row r="35" spans="1:21" x14ac:dyDescent="0.2">
      <c r="A35" s="226" t="s">
        <v>79</v>
      </c>
      <c r="B35" s="227"/>
      <c r="C35" s="227"/>
      <c r="D35" s="227"/>
      <c r="E35" s="227"/>
      <c r="F35" s="227"/>
      <c r="G35" s="227"/>
      <c r="H35" s="228"/>
      <c r="I35" s="4">
        <v>138</v>
      </c>
      <c r="J35" s="25">
        <v>0</v>
      </c>
      <c r="K35" s="25">
        <v>0</v>
      </c>
      <c r="L35" s="25">
        <v>0</v>
      </c>
      <c r="M35" s="25">
        <v>0</v>
      </c>
      <c r="N35" s="116"/>
      <c r="O35" s="116"/>
      <c r="P35" s="116"/>
      <c r="Q35" s="116"/>
      <c r="R35" s="116"/>
      <c r="S35" s="116"/>
      <c r="T35" s="116"/>
      <c r="U35" s="116"/>
    </row>
    <row r="36" spans="1:21" x14ac:dyDescent="0.2">
      <c r="A36" s="226" t="s">
        <v>404</v>
      </c>
      <c r="B36" s="227"/>
      <c r="C36" s="227"/>
      <c r="D36" s="227"/>
      <c r="E36" s="227"/>
      <c r="F36" s="227"/>
      <c r="G36" s="227"/>
      <c r="H36" s="228"/>
      <c r="I36" s="4">
        <v>139</v>
      </c>
      <c r="J36" s="25">
        <v>59626669</v>
      </c>
      <c r="K36" s="25">
        <v>25815334</v>
      </c>
      <c r="L36" s="25">
        <v>53358816</v>
      </c>
      <c r="M36" s="25">
        <v>27283302</v>
      </c>
      <c r="N36" s="116"/>
      <c r="O36" s="116"/>
      <c r="P36" s="116"/>
      <c r="Q36" s="116"/>
      <c r="R36" s="116"/>
      <c r="S36" s="116"/>
      <c r="T36" s="116"/>
      <c r="U36" s="116"/>
    </row>
    <row r="37" spans="1:21" x14ac:dyDescent="0.2">
      <c r="A37" s="226" t="s">
        <v>276</v>
      </c>
      <c r="B37" s="227"/>
      <c r="C37" s="227"/>
      <c r="D37" s="227"/>
      <c r="E37" s="227"/>
      <c r="F37" s="227"/>
      <c r="G37" s="227"/>
      <c r="H37" s="228"/>
      <c r="I37" s="4">
        <v>140</v>
      </c>
      <c r="J37" s="25">
        <v>222951</v>
      </c>
      <c r="K37" s="25">
        <v>11446</v>
      </c>
      <c r="L37" s="25">
        <v>0</v>
      </c>
      <c r="M37" s="25">
        <v>0</v>
      </c>
      <c r="N37" s="116"/>
      <c r="O37" s="116"/>
      <c r="P37" s="116"/>
      <c r="Q37" s="116"/>
      <c r="R37" s="116"/>
      <c r="S37" s="116"/>
      <c r="T37" s="116"/>
      <c r="U37" s="116"/>
    </row>
    <row r="38" spans="1:21" x14ac:dyDescent="0.2">
      <c r="A38" s="226" t="s">
        <v>80</v>
      </c>
      <c r="B38" s="227"/>
      <c r="C38" s="227"/>
      <c r="D38" s="227"/>
      <c r="E38" s="227"/>
      <c r="F38" s="227"/>
      <c r="G38" s="227"/>
      <c r="H38" s="228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6"/>
      <c r="O38" s="116"/>
      <c r="P38" s="116"/>
      <c r="Q38" s="116"/>
      <c r="R38" s="116"/>
      <c r="S38" s="116"/>
      <c r="T38" s="116"/>
      <c r="U38" s="116"/>
    </row>
    <row r="39" spans="1:21" x14ac:dyDescent="0.2">
      <c r="A39" s="226" t="s">
        <v>248</v>
      </c>
      <c r="B39" s="227"/>
      <c r="C39" s="227"/>
      <c r="D39" s="227"/>
      <c r="E39" s="227"/>
      <c r="F39" s="227"/>
      <c r="G39" s="227"/>
      <c r="H39" s="228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6"/>
      <c r="O39" s="116"/>
      <c r="P39" s="116"/>
      <c r="Q39" s="116"/>
      <c r="R39" s="116"/>
      <c r="S39" s="116"/>
      <c r="T39" s="116"/>
      <c r="U39" s="116"/>
    </row>
    <row r="40" spans="1:21" x14ac:dyDescent="0.2">
      <c r="A40" s="226" t="s">
        <v>249</v>
      </c>
      <c r="B40" s="227"/>
      <c r="C40" s="227"/>
      <c r="D40" s="227"/>
      <c r="E40" s="227"/>
      <c r="F40" s="227"/>
      <c r="G40" s="227"/>
      <c r="H40" s="228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6"/>
      <c r="O40" s="116"/>
      <c r="P40" s="116"/>
      <c r="Q40" s="116"/>
      <c r="R40" s="116"/>
      <c r="S40" s="116"/>
      <c r="T40" s="116"/>
      <c r="U40" s="116"/>
    </row>
    <row r="41" spans="1:21" x14ac:dyDescent="0.2">
      <c r="A41" s="226" t="s">
        <v>277</v>
      </c>
      <c r="B41" s="227"/>
      <c r="C41" s="227"/>
      <c r="D41" s="227"/>
      <c r="E41" s="227"/>
      <c r="F41" s="227"/>
      <c r="G41" s="227"/>
      <c r="H41" s="228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6"/>
      <c r="O41" s="116"/>
      <c r="P41" s="116"/>
      <c r="Q41" s="116"/>
      <c r="R41" s="116"/>
      <c r="S41" s="116"/>
      <c r="T41" s="116"/>
      <c r="U41" s="116"/>
    </row>
    <row r="42" spans="1:21" x14ac:dyDescent="0.2">
      <c r="A42" s="226" t="s">
        <v>278</v>
      </c>
      <c r="B42" s="227"/>
      <c r="C42" s="227"/>
      <c r="D42" s="227"/>
      <c r="E42" s="227"/>
      <c r="F42" s="227"/>
      <c r="G42" s="227"/>
      <c r="H42" s="228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6"/>
      <c r="O42" s="116"/>
      <c r="P42" s="116"/>
      <c r="Q42" s="116"/>
      <c r="R42" s="116"/>
      <c r="S42" s="116"/>
      <c r="T42" s="116"/>
      <c r="U42" s="116"/>
    </row>
    <row r="43" spans="1:21" x14ac:dyDescent="0.2">
      <c r="A43" s="226" t="s">
        <v>267</v>
      </c>
      <c r="B43" s="227"/>
      <c r="C43" s="227"/>
      <c r="D43" s="227"/>
      <c r="E43" s="227"/>
      <c r="F43" s="227"/>
      <c r="G43" s="227"/>
      <c r="H43" s="228"/>
      <c r="I43" s="4">
        <v>146</v>
      </c>
      <c r="J43" s="24">
        <f>J8+J28+J39+J41</f>
        <v>1798770429.9421301</v>
      </c>
      <c r="K43" s="24">
        <f>K8+K28+K39+K41</f>
        <v>948491366.94213009</v>
      </c>
      <c r="L43" s="24">
        <f>L8+L28+L39+L41</f>
        <v>1760391401.2274899</v>
      </c>
      <c r="M43" s="24">
        <f>M8+M28+M39+M41</f>
        <v>927481162.80929899</v>
      </c>
      <c r="N43" s="116"/>
      <c r="O43" s="116"/>
      <c r="P43" s="116"/>
      <c r="Q43" s="116"/>
      <c r="R43" s="116"/>
      <c r="S43" s="116"/>
      <c r="T43" s="116"/>
      <c r="U43" s="116"/>
    </row>
    <row r="44" spans="1:21" x14ac:dyDescent="0.2">
      <c r="A44" s="226" t="s">
        <v>268</v>
      </c>
      <c r="B44" s="227"/>
      <c r="C44" s="227"/>
      <c r="D44" s="227"/>
      <c r="E44" s="227"/>
      <c r="F44" s="227"/>
      <c r="G44" s="227"/>
      <c r="H44" s="228"/>
      <c r="I44" s="4">
        <v>147</v>
      </c>
      <c r="J44" s="24">
        <f>J11+J34+J40+J42</f>
        <v>1750482456.8293498</v>
      </c>
      <c r="K44" s="24">
        <f>K11+K34+K40+K42</f>
        <v>922527959.54958951</v>
      </c>
      <c r="L44" s="24">
        <f>L11+L34+L40+L42</f>
        <v>1707946702.3556535</v>
      </c>
      <c r="M44" s="24">
        <f>M11+M34+M40+M42</f>
        <v>870836038.60770905</v>
      </c>
      <c r="N44" s="116"/>
      <c r="O44" s="116"/>
      <c r="P44" s="116"/>
      <c r="Q44" s="116"/>
      <c r="R44" s="116"/>
      <c r="S44" s="116"/>
      <c r="T44" s="116"/>
      <c r="U44" s="116"/>
    </row>
    <row r="45" spans="1:21" x14ac:dyDescent="0.2">
      <c r="A45" s="226" t="s">
        <v>287</v>
      </c>
      <c r="B45" s="227"/>
      <c r="C45" s="227"/>
      <c r="D45" s="227"/>
      <c r="E45" s="227"/>
      <c r="F45" s="227"/>
      <c r="G45" s="227"/>
      <c r="H45" s="228"/>
      <c r="I45" s="4">
        <v>148</v>
      </c>
      <c r="J45" s="24">
        <f>J43-J44</f>
        <v>48287973.112780333</v>
      </c>
      <c r="K45" s="24">
        <f>K43-K44</f>
        <v>25963407.392540574</v>
      </c>
      <c r="L45" s="24">
        <f>L43-L44</f>
        <v>52444698.871836424</v>
      </c>
      <c r="M45" s="24">
        <f>M43-M44</f>
        <v>56645124.201589942</v>
      </c>
      <c r="N45" s="116"/>
      <c r="O45" s="116"/>
      <c r="P45" s="116"/>
      <c r="Q45" s="116"/>
      <c r="R45" s="116"/>
      <c r="S45" s="116"/>
      <c r="T45" s="116"/>
      <c r="U45" s="116"/>
    </row>
    <row r="46" spans="1:21" x14ac:dyDescent="0.2">
      <c r="A46" s="250" t="s">
        <v>270</v>
      </c>
      <c r="B46" s="251"/>
      <c r="C46" s="251"/>
      <c r="D46" s="251"/>
      <c r="E46" s="251"/>
      <c r="F46" s="251"/>
      <c r="G46" s="251"/>
      <c r="H46" s="252"/>
      <c r="I46" s="4">
        <v>149</v>
      </c>
      <c r="J46" s="24">
        <f>IF(J43&gt;J44,J43-J44,0)</f>
        <v>48287973.112780333</v>
      </c>
      <c r="K46" s="24">
        <f>IF(K43&gt;K44,K43-K44,0)</f>
        <v>25963407.392540574</v>
      </c>
      <c r="L46" s="24">
        <f>IF(L43&gt;L44,L43-L44,0)</f>
        <v>52444698.871836424</v>
      </c>
      <c r="M46" s="24">
        <f>IF(M43&gt;M44,M43-M44,0)</f>
        <v>56645124.201589942</v>
      </c>
      <c r="N46" s="116"/>
      <c r="O46" s="116"/>
      <c r="P46" s="116"/>
      <c r="Q46" s="116"/>
      <c r="R46" s="116"/>
      <c r="S46" s="116"/>
      <c r="T46" s="116"/>
      <c r="U46" s="116"/>
    </row>
    <row r="47" spans="1:21" x14ac:dyDescent="0.2">
      <c r="A47" s="250" t="s">
        <v>271</v>
      </c>
      <c r="B47" s="251"/>
      <c r="C47" s="251"/>
      <c r="D47" s="251"/>
      <c r="E47" s="251"/>
      <c r="F47" s="251"/>
      <c r="G47" s="251"/>
      <c r="H47" s="252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6"/>
      <c r="O47" s="116"/>
      <c r="P47" s="116"/>
      <c r="Q47" s="116"/>
      <c r="R47" s="116"/>
      <c r="S47" s="116"/>
      <c r="T47" s="116"/>
      <c r="U47" s="116"/>
    </row>
    <row r="48" spans="1:21" x14ac:dyDescent="0.2">
      <c r="A48" s="226" t="s">
        <v>269</v>
      </c>
      <c r="B48" s="227"/>
      <c r="C48" s="227"/>
      <c r="D48" s="227"/>
      <c r="E48" s="227"/>
      <c r="F48" s="227"/>
      <c r="G48" s="227"/>
      <c r="H48" s="228"/>
      <c r="I48" s="4">
        <v>151</v>
      </c>
      <c r="J48" s="25">
        <v>10791077.15756</v>
      </c>
      <c r="K48" s="25">
        <v>6495500.1575600002</v>
      </c>
      <c r="L48" s="25">
        <v>13078581.111031599</v>
      </c>
      <c r="M48" s="25">
        <v>7988353.308031599</v>
      </c>
      <c r="N48" s="116"/>
      <c r="O48" s="116"/>
      <c r="P48" s="116"/>
      <c r="Q48" s="116"/>
      <c r="R48" s="116"/>
      <c r="S48" s="116"/>
      <c r="T48" s="116"/>
      <c r="U48" s="116"/>
    </row>
    <row r="49" spans="1:21" x14ac:dyDescent="0.2">
      <c r="A49" s="226" t="s">
        <v>288</v>
      </c>
      <c r="B49" s="227"/>
      <c r="C49" s="227"/>
      <c r="D49" s="227"/>
      <c r="E49" s="227"/>
      <c r="F49" s="227"/>
      <c r="G49" s="227"/>
      <c r="H49" s="228"/>
      <c r="I49" s="4">
        <v>152</v>
      </c>
      <c r="J49" s="24">
        <f>J45-J48</f>
        <v>37496895.955220334</v>
      </c>
      <c r="K49" s="24">
        <f>K45-K48</f>
        <v>19467907.234980576</v>
      </c>
      <c r="L49" s="24">
        <f>L45-L48</f>
        <v>39366117.760804825</v>
      </c>
      <c r="M49" s="24">
        <f>M45-M48</f>
        <v>48656770.893558346</v>
      </c>
      <c r="N49" s="116"/>
      <c r="O49" s="116"/>
      <c r="P49" s="116"/>
      <c r="Q49" s="116"/>
      <c r="R49" s="116"/>
      <c r="S49" s="116"/>
      <c r="T49" s="116"/>
      <c r="U49" s="116"/>
    </row>
    <row r="50" spans="1:21" x14ac:dyDescent="0.2">
      <c r="A50" s="250" t="s">
        <v>245</v>
      </c>
      <c r="B50" s="251"/>
      <c r="C50" s="251"/>
      <c r="D50" s="251"/>
      <c r="E50" s="251"/>
      <c r="F50" s="251"/>
      <c r="G50" s="251"/>
      <c r="H50" s="252"/>
      <c r="I50" s="4">
        <v>153</v>
      </c>
      <c r="J50" s="24">
        <f>IF(J49&gt;0,J49,0)</f>
        <v>37496895.955220334</v>
      </c>
      <c r="K50" s="24">
        <f>IF(K49&gt;0,K49,0)</f>
        <v>19467907.234980576</v>
      </c>
      <c r="L50" s="24">
        <f>IF(L49&gt;0,L49,0)</f>
        <v>39366117.760804825</v>
      </c>
      <c r="M50" s="24">
        <f>IF(M49&gt;0,M49,0)</f>
        <v>48656770.893558346</v>
      </c>
      <c r="N50" s="116"/>
      <c r="O50" s="116"/>
      <c r="P50" s="116"/>
      <c r="Q50" s="116"/>
      <c r="R50" s="116"/>
      <c r="S50" s="116"/>
      <c r="T50" s="116"/>
      <c r="U50" s="116"/>
    </row>
    <row r="51" spans="1:21" x14ac:dyDescent="0.2">
      <c r="A51" s="285" t="s">
        <v>272</v>
      </c>
      <c r="B51" s="286"/>
      <c r="C51" s="286"/>
      <c r="D51" s="286"/>
      <c r="E51" s="286"/>
      <c r="F51" s="286"/>
      <c r="G51" s="286"/>
      <c r="H51" s="287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6"/>
      <c r="O51" s="116"/>
      <c r="P51" s="116"/>
      <c r="Q51" s="116"/>
      <c r="R51" s="116"/>
      <c r="S51" s="116"/>
      <c r="T51" s="116"/>
      <c r="U51" s="116"/>
    </row>
    <row r="52" spans="1:21" ht="12.75" customHeight="1" x14ac:dyDescent="0.2">
      <c r="A52" s="242" t="s">
        <v>359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84"/>
      <c r="N52" s="116"/>
      <c r="O52" s="116"/>
      <c r="P52" s="116"/>
      <c r="Q52" s="116"/>
      <c r="R52" s="116"/>
      <c r="S52" s="116"/>
      <c r="T52" s="116"/>
      <c r="U52" s="116"/>
    </row>
    <row r="53" spans="1:21" ht="12.75" customHeight="1" x14ac:dyDescent="0.2">
      <c r="A53" s="246" t="s">
        <v>240</v>
      </c>
      <c r="B53" s="247"/>
      <c r="C53" s="247"/>
      <c r="D53" s="247"/>
      <c r="E53" s="247"/>
      <c r="F53" s="247"/>
      <c r="G53" s="247"/>
      <c r="H53" s="247"/>
      <c r="I53" s="137"/>
      <c r="J53" s="137"/>
      <c r="K53" s="137"/>
      <c r="L53" s="137"/>
      <c r="M53" s="147"/>
      <c r="N53" s="116"/>
      <c r="O53" s="116"/>
      <c r="P53" s="116"/>
      <c r="Q53" s="116"/>
      <c r="R53" s="116"/>
      <c r="S53" s="116"/>
      <c r="T53" s="116"/>
      <c r="U53" s="116"/>
    </row>
    <row r="54" spans="1:21" x14ac:dyDescent="0.2">
      <c r="A54" s="281" t="s">
        <v>285</v>
      </c>
      <c r="B54" s="282"/>
      <c r="C54" s="282"/>
      <c r="D54" s="282"/>
      <c r="E54" s="282"/>
      <c r="F54" s="282"/>
      <c r="G54" s="282"/>
      <c r="H54" s="283"/>
      <c r="I54" s="4">
        <v>155</v>
      </c>
      <c r="J54" s="25">
        <v>39104898.955220334</v>
      </c>
      <c r="K54" s="25">
        <v>20364910.234980695</v>
      </c>
      <c r="L54" s="25">
        <v>38895791.760804825</v>
      </c>
      <c r="M54" s="25">
        <v>47888762.893558338</v>
      </c>
      <c r="N54" s="116"/>
      <c r="O54" s="116"/>
      <c r="P54" s="116"/>
      <c r="Q54" s="116"/>
      <c r="R54" s="116"/>
      <c r="S54" s="116"/>
      <c r="T54" s="116"/>
      <c r="U54" s="116"/>
    </row>
    <row r="55" spans="1:21" x14ac:dyDescent="0.2">
      <c r="A55" s="281" t="s">
        <v>286</v>
      </c>
      <c r="B55" s="282"/>
      <c r="C55" s="282"/>
      <c r="D55" s="282"/>
      <c r="E55" s="282"/>
      <c r="F55" s="282"/>
      <c r="G55" s="282"/>
      <c r="H55" s="283"/>
      <c r="I55" s="4">
        <v>156</v>
      </c>
      <c r="J55" s="119">
        <f>J50-J54</f>
        <v>-1608003</v>
      </c>
      <c r="K55" s="119">
        <f>K50-K54</f>
        <v>-897003.00000011921</v>
      </c>
      <c r="L55" s="119">
        <f>L50-L54</f>
        <v>470326</v>
      </c>
      <c r="M55" s="119">
        <f>M50-M54</f>
        <v>768008.00000000745</v>
      </c>
      <c r="N55" s="116"/>
      <c r="O55" s="116"/>
      <c r="P55" s="116"/>
      <c r="Q55" s="116"/>
      <c r="R55" s="116"/>
      <c r="S55" s="116"/>
      <c r="T55" s="116"/>
      <c r="U55" s="116"/>
    </row>
    <row r="56" spans="1:21" ht="12.75" customHeight="1" x14ac:dyDescent="0.2">
      <c r="A56" s="242" t="s">
        <v>242</v>
      </c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84"/>
      <c r="N56" s="116"/>
      <c r="O56" s="116"/>
      <c r="P56" s="116"/>
      <c r="Q56" s="116"/>
      <c r="R56" s="116"/>
      <c r="S56" s="116"/>
      <c r="T56" s="116"/>
      <c r="U56" s="116"/>
    </row>
    <row r="57" spans="1:21" x14ac:dyDescent="0.2">
      <c r="A57" s="246" t="s">
        <v>255</v>
      </c>
      <c r="B57" s="247"/>
      <c r="C57" s="247"/>
      <c r="D57" s="247"/>
      <c r="E57" s="247"/>
      <c r="F57" s="247"/>
      <c r="G57" s="247"/>
      <c r="H57" s="259"/>
      <c r="I57" s="31">
        <v>157</v>
      </c>
      <c r="J57" s="23">
        <f>J49</f>
        <v>37496895.955220334</v>
      </c>
      <c r="K57" s="23">
        <f>K49</f>
        <v>19467907.234980576</v>
      </c>
      <c r="L57" s="23">
        <f>L49</f>
        <v>39366117.760804825</v>
      </c>
      <c r="M57" s="23">
        <f>M49</f>
        <v>48656770.893558346</v>
      </c>
      <c r="N57" s="116"/>
      <c r="O57" s="116"/>
      <c r="P57" s="116"/>
      <c r="Q57" s="116"/>
      <c r="R57" s="116"/>
      <c r="S57" s="116"/>
      <c r="T57" s="116"/>
      <c r="U57" s="116"/>
    </row>
    <row r="58" spans="1:21" x14ac:dyDescent="0.2">
      <c r="A58" s="226" t="s">
        <v>273</v>
      </c>
      <c r="B58" s="227"/>
      <c r="C58" s="227"/>
      <c r="D58" s="227"/>
      <c r="E58" s="227"/>
      <c r="F58" s="227"/>
      <c r="G58" s="227"/>
      <c r="H58" s="228"/>
      <c r="I58" s="4">
        <v>158</v>
      </c>
      <c r="J58" s="24">
        <f>SUM(J59:J65)</f>
        <v>6036259</v>
      </c>
      <c r="K58" s="24">
        <f>SUM(K59:K65)</f>
        <v>-3796852</v>
      </c>
      <c r="L58" s="24">
        <f>SUM(L59:L65)</f>
        <v>-10327890</v>
      </c>
      <c r="M58" s="24">
        <f>SUM(M59:M65)</f>
        <v>-8423969.0155433677</v>
      </c>
      <c r="N58" s="116"/>
      <c r="O58" s="116"/>
      <c r="P58" s="116"/>
      <c r="Q58" s="116"/>
      <c r="R58" s="116"/>
      <c r="S58" s="116"/>
      <c r="T58" s="116"/>
      <c r="U58" s="116"/>
    </row>
    <row r="59" spans="1:21" x14ac:dyDescent="0.2">
      <c r="A59" s="226" t="s">
        <v>279</v>
      </c>
      <c r="B59" s="227"/>
      <c r="C59" s="227"/>
      <c r="D59" s="227"/>
      <c r="E59" s="227"/>
      <c r="F59" s="227"/>
      <c r="G59" s="227"/>
      <c r="H59" s="228"/>
      <c r="I59" s="4">
        <v>159</v>
      </c>
      <c r="J59" s="25">
        <v>6036259</v>
      </c>
      <c r="K59" s="25">
        <v>-3796852</v>
      </c>
      <c r="L59" s="25">
        <v>-10327890</v>
      </c>
      <c r="M59" s="25">
        <v>-8423969.0155433677</v>
      </c>
      <c r="N59" s="116"/>
      <c r="O59" s="116"/>
      <c r="P59" s="116"/>
      <c r="Q59" s="116"/>
      <c r="R59" s="116"/>
      <c r="S59" s="116"/>
      <c r="T59" s="116"/>
      <c r="U59" s="116"/>
    </row>
    <row r="60" spans="1:21" x14ac:dyDescent="0.2">
      <c r="A60" s="226" t="s">
        <v>280</v>
      </c>
      <c r="B60" s="227"/>
      <c r="C60" s="227"/>
      <c r="D60" s="227"/>
      <c r="E60" s="227"/>
      <c r="F60" s="227"/>
      <c r="G60" s="227"/>
      <c r="H60" s="228"/>
      <c r="I60" s="4">
        <v>160</v>
      </c>
      <c r="J60" s="25"/>
      <c r="K60" s="25"/>
      <c r="L60" s="25"/>
      <c r="M60" s="25"/>
      <c r="N60" s="116"/>
      <c r="O60" s="116"/>
      <c r="P60" s="116"/>
      <c r="Q60" s="116"/>
      <c r="R60" s="116"/>
      <c r="S60" s="116"/>
      <c r="T60" s="116"/>
      <c r="U60" s="116"/>
    </row>
    <row r="61" spans="1:21" x14ac:dyDescent="0.2">
      <c r="A61" s="226" t="s">
        <v>61</v>
      </c>
      <c r="B61" s="227"/>
      <c r="C61" s="227"/>
      <c r="D61" s="227"/>
      <c r="E61" s="227"/>
      <c r="F61" s="227"/>
      <c r="G61" s="227"/>
      <c r="H61" s="228"/>
      <c r="I61" s="4">
        <v>161</v>
      </c>
      <c r="J61" s="25"/>
      <c r="K61" s="25"/>
      <c r="L61" s="25"/>
      <c r="M61" s="25"/>
      <c r="N61" s="116"/>
      <c r="O61" s="116"/>
      <c r="P61" s="116"/>
      <c r="Q61" s="116"/>
      <c r="R61" s="116"/>
      <c r="S61" s="116"/>
      <c r="T61" s="116"/>
      <c r="U61" s="116"/>
    </row>
    <row r="62" spans="1:21" x14ac:dyDescent="0.2">
      <c r="A62" s="226" t="s">
        <v>281</v>
      </c>
      <c r="B62" s="227"/>
      <c r="C62" s="227"/>
      <c r="D62" s="227"/>
      <c r="E62" s="227"/>
      <c r="F62" s="227"/>
      <c r="G62" s="227"/>
      <c r="H62" s="228"/>
      <c r="I62" s="4">
        <v>162</v>
      </c>
      <c r="J62" s="25"/>
      <c r="K62" s="25"/>
      <c r="L62" s="25"/>
      <c r="M62" s="25"/>
      <c r="N62" s="116"/>
      <c r="O62" s="116"/>
      <c r="P62" s="116"/>
      <c r="Q62" s="116"/>
      <c r="R62" s="116"/>
      <c r="S62" s="116"/>
      <c r="T62" s="116"/>
      <c r="U62" s="116"/>
    </row>
    <row r="63" spans="1:21" x14ac:dyDescent="0.2">
      <c r="A63" s="226" t="s">
        <v>282</v>
      </c>
      <c r="B63" s="227"/>
      <c r="C63" s="227"/>
      <c r="D63" s="227"/>
      <c r="E63" s="227"/>
      <c r="F63" s="227"/>
      <c r="G63" s="227"/>
      <c r="H63" s="228"/>
      <c r="I63" s="4">
        <v>163</v>
      </c>
      <c r="J63" s="25"/>
      <c r="K63" s="25"/>
      <c r="L63" s="25"/>
      <c r="M63" s="25"/>
      <c r="N63" s="116"/>
      <c r="O63" s="116"/>
      <c r="P63" s="116"/>
      <c r="Q63" s="116"/>
      <c r="R63" s="116"/>
      <c r="S63" s="116"/>
      <c r="T63" s="116"/>
      <c r="U63" s="116"/>
    </row>
    <row r="64" spans="1:21" x14ac:dyDescent="0.2">
      <c r="A64" s="226" t="s">
        <v>283</v>
      </c>
      <c r="B64" s="227"/>
      <c r="C64" s="227"/>
      <c r="D64" s="227"/>
      <c r="E64" s="227"/>
      <c r="F64" s="227"/>
      <c r="G64" s="227"/>
      <c r="H64" s="228"/>
      <c r="I64" s="4">
        <v>164</v>
      </c>
      <c r="J64" s="25"/>
      <c r="K64" s="25"/>
      <c r="L64" s="25"/>
      <c r="M64" s="25"/>
      <c r="N64" s="116"/>
      <c r="O64" s="116"/>
      <c r="P64" s="116"/>
      <c r="Q64" s="116"/>
      <c r="R64" s="116"/>
      <c r="S64" s="116"/>
      <c r="T64" s="116"/>
      <c r="U64" s="116"/>
    </row>
    <row r="65" spans="1:21" x14ac:dyDescent="0.2">
      <c r="A65" s="226" t="s">
        <v>284</v>
      </c>
      <c r="B65" s="227"/>
      <c r="C65" s="227"/>
      <c r="D65" s="227"/>
      <c r="E65" s="227"/>
      <c r="F65" s="227"/>
      <c r="G65" s="227"/>
      <c r="H65" s="228"/>
      <c r="I65" s="4">
        <v>165</v>
      </c>
      <c r="J65" s="25"/>
      <c r="K65" s="25"/>
      <c r="L65" s="25"/>
      <c r="M65" s="25"/>
      <c r="N65" s="116"/>
      <c r="O65" s="116"/>
      <c r="P65" s="116"/>
      <c r="Q65" s="116"/>
      <c r="R65" s="116"/>
      <c r="S65" s="116"/>
      <c r="T65" s="116"/>
      <c r="U65" s="116"/>
    </row>
    <row r="66" spans="1:21" x14ac:dyDescent="0.2">
      <c r="A66" s="226" t="s">
        <v>274</v>
      </c>
      <c r="B66" s="227"/>
      <c r="C66" s="227"/>
      <c r="D66" s="227"/>
      <c r="E66" s="227"/>
      <c r="F66" s="227"/>
      <c r="G66" s="227"/>
      <c r="H66" s="228"/>
      <c r="I66" s="4">
        <v>166</v>
      </c>
      <c r="J66" s="25"/>
      <c r="K66" s="25"/>
      <c r="L66" s="25"/>
      <c r="M66" s="25"/>
      <c r="N66" s="116"/>
      <c r="O66" s="116"/>
      <c r="P66" s="116"/>
      <c r="Q66" s="116"/>
      <c r="R66" s="116"/>
      <c r="S66" s="116"/>
      <c r="T66" s="116"/>
      <c r="U66" s="116"/>
    </row>
    <row r="67" spans="1:21" x14ac:dyDescent="0.2">
      <c r="A67" s="226" t="s">
        <v>246</v>
      </c>
      <c r="B67" s="227"/>
      <c r="C67" s="227"/>
      <c r="D67" s="227"/>
      <c r="E67" s="227"/>
      <c r="F67" s="227"/>
      <c r="G67" s="227"/>
      <c r="H67" s="228"/>
      <c r="I67" s="4">
        <v>167</v>
      </c>
      <c r="J67" s="24">
        <f>J58-J66</f>
        <v>6036259</v>
      </c>
      <c r="K67" s="24">
        <f>K58-K66</f>
        <v>-3796852</v>
      </c>
      <c r="L67" s="24">
        <f>L58-L66</f>
        <v>-10327890</v>
      </c>
      <c r="M67" s="24">
        <f>M58-M66</f>
        <v>-8423969.0155433677</v>
      </c>
      <c r="N67" s="116"/>
      <c r="O67" s="116"/>
      <c r="P67" s="116"/>
      <c r="Q67" s="116"/>
      <c r="R67" s="116"/>
      <c r="S67" s="116"/>
      <c r="T67" s="116"/>
      <c r="U67" s="116"/>
    </row>
    <row r="68" spans="1:21" x14ac:dyDescent="0.2">
      <c r="A68" s="226" t="s">
        <v>247</v>
      </c>
      <c r="B68" s="227"/>
      <c r="C68" s="227"/>
      <c r="D68" s="227"/>
      <c r="E68" s="227"/>
      <c r="F68" s="227"/>
      <c r="G68" s="227"/>
      <c r="H68" s="228"/>
      <c r="I68" s="4">
        <v>168</v>
      </c>
      <c r="J68" s="26">
        <f>J57+J67</f>
        <v>43533154.955220334</v>
      </c>
      <c r="K68" s="26">
        <f>K57+K67</f>
        <v>15671055.234980576</v>
      </c>
      <c r="L68" s="26">
        <f>L57+L67</f>
        <v>29038227.760804825</v>
      </c>
      <c r="M68" s="26">
        <f>M57+M67</f>
        <v>40232801.878014982</v>
      </c>
      <c r="N68" s="116"/>
      <c r="O68" s="116"/>
      <c r="P68" s="116"/>
      <c r="Q68" s="116"/>
      <c r="R68" s="116"/>
      <c r="S68" s="116"/>
      <c r="T68" s="116"/>
      <c r="U68" s="116"/>
    </row>
    <row r="69" spans="1:21" ht="12.75" customHeight="1" x14ac:dyDescent="0.2">
      <c r="A69" s="275" t="s">
        <v>360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7"/>
      <c r="N69" s="116"/>
      <c r="O69" s="116"/>
      <c r="P69" s="116"/>
      <c r="Q69" s="116"/>
      <c r="R69" s="116"/>
      <c r="S69" s="116"/>
      <c r="T69" s="116"/>
      <c r="U69" s="116"/>
    </row>
    <row r="70" spans="1:21" ht="12.75" customHeight="1" x14ac:dyDescent="0.2">
      <c r="A70" s="278" t="s">
        <v>241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80"/>
      <c r="N70" s="116"/>
      <c r="O70" s="116"/>
      <c r="P70" s="116"/>
      <c r="Q70" s="116"/>
      <c r="R70" s="116"/>
      <c r="S70" s="116"/>
      <c r="T70" s="116"/>
      <c r="U70" s="116"/>
    </row>
    <row r="71" spans="1:21" s="117" customFormat="1" x14ac:dyDescent="0.2">
      <c r="A71" s="226" t="s">
        <v>285</v>
      </c>
      <c r="B71" s="227"/>
      <c r="C71" s="227"/>
      <c r="D71" s="227"/>
      <c r="E71" s="227"/>
      <c r="F71" s="227"/>
      <c r="G71" s="227"/>
      <c r="H71" s="228"/>
      <c r="I71" s="4">
        <v>169</v>
      </c>
      <c r="J71" s="141">
        <f>J68-J72</f>
        <v>45182313.955220334</v>
      </c>
      <c r="K71" s="141">
        <f>K68-K72</f>
        <v>16558432.234980576</v>
      </c>
      <c r="L71" s="141">
        <f>L68-L72</f>
        <v>28797798.760804825</v>
      </c>
      <c r="M71" s="141">
        <f>M68-M72</f>
        <v>39786750.878014982</v>
      </c>
      <c r="N71" s="145"/>
      <c r="O71" s="145"/>
      <c r="P71" s="116"/>
      <c r="Q71" s="116"/>
      <c r="R71" s="116"/>
      <c r="S71" s="116"/>
      <c r="T71" s="116"/>
      <c r="U71" s="116"/>
    </row>
    <row r="72" spans="1:21" ht="12.75" customHeight="1" x14ac:dyDescent="0.2">
      <c r="A72" s="272" t="s">
        <v>286</v>
      </c>
      <c r="B72" s="273"/>
      <c r="C72" s="273"/>
      <c r="D72" s="273"/>
      <c r="E72" s="273"/>
      <c r="F72" s="273"/>
      <c r="G72" s="273"/>
      <c r="H72" s="274"/>
      <c r="I72" s="7">
        <v>170</v>
      </c>
      <c r="J72" s="142">
        <v>-1649159</v>
      </c>
      <c r="K72" s="142">
        <v>-887377</v>
      </c>
      <c r="L72" s="142">
        <v>240429</v>
      </c>
      <c r="M72" s="142">
        <v>446051</v>
      </c>
      <c r="N72" s="116"/>
      <c r="O72" s="116"/>
      <c r="P72" s="116"/>
      <c r="Q72" s="116"/>
      <c r="R72" s="116"/>
      <c r="S72" s="116"/>
      <c r="T72" s="116"/>
      <c r="U72" s="116"/>
    </row>
    <row r="73" spans="1:21" x14ac:dyDescent="0.2">
      <c r="L73" s="115"/>
      <c r="M73" s="115"/>
      <c r="N73" s="116"/>
      <c r="O73" s="116"/>
      <c r="P73" s="116"/>
      <c r="Q73" s="116"/>
      <c r="R73" s="132"/>
      <c r="S73" s="132"/>
      <c r="T73" s="132"/>
    </row>
    <row r="75" spans="1:21" x14ac:dyDescent="0.2">
      <c r="L75" s="115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4 K59 J57 J67:M68 L60:L66 J54:K55 J58:M58 L57:M57 J48:M48 J59:J66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0" width="10.140625" style="78" customWidth="1"/>
    <col min="11" max="11" width="10.140625" style="89" bestFit="1" customWidth="1"/>
    <col min="12" max="12" width="11.5703125" customWidth="1"/>
    <col min="13" max="14" width="11.140625" bestFit="1" customWidth="1"/>
  </cols>
  <sheetData>
    <row r="1" spans="1:13" ht="15.75" x14ac:dyDescent="0.2">
      <c r="A1" s="303" t="s">
        <v>193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3" ht="12.75" customHeight="1" x14ac:dyDescent="0.2">
      <c r="A2" s="304" t="s">
        <v>416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3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3" ht="12.75" customHeight="1" x14ac:dyDescent="0.2">
      <c r="A4" s="263" t="s">
        <v>405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3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2" t="s">
        <v>330</v>
      </c>
      <c r="J5" s="83" t="s">
        <v>365</v>
      </c>
      <c r="K5" s="83" t="s">
        <v>366</v>
      </c>
    </row>
    <row r="6" spans="1:13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4">
        <v>2</v>
      </c>
      <c r="J6" s="85" t="s">
        <v>332</v>
      </c>
      <c r="K6" s="146" t="s">
        <v>333</v>
      </c>
    </row>
    <row r="7" spans="1:13" x14ac:dyDescent="0.2">
      <c r="A7" s="297" t="s">
        <v>187</v>
      </c>
      <c r="B7" s="298"/>
      <c r="C7" s="298"/>
      <c r="D7" s="298"/>
      <c r="E7" s="298"/>
      <c r="F7" s="298"/>
      <c r="G7" s="298"/>
      <c r="H7" s="298"/>
      <c r="I7" s="299"/>
      <c r="J7" s="299"/>
      <c r="K7" s="300"/>
    </row>
    <row r="8" spans="1:13" x14ac:dyDescent="0.2">
      <c r="A8" s="229" t="s">
        <v>55</v>
      </c>
      <c r="B8" s="230"/>
      <c r="C8" s="230"/>
      <c r="D8" s="230"/>
      <c r="E8" s="230"/>
      <c r="F8" s="230"/>
      <c r="G8" s="230"/>
      <c r="H8" s="230"/>
      <c r="I8" s="4">
        <v>1</v>
      </c>
      <c r="J8" s="25">
        <v>48287973.112780333</v>
      </c>
      <c r="K8" s="25">
        <v>52444698.871836424</v>
      </c>
      <c r="L8" s="9"/>
      <c r="M8" s="9"/>
    </row>
    <row r="9" spans="1:13" x14ac:dyDescent="0.2">
      <c r="A9" s="229" t="s">
        <v>56</v>
      </c>
      <c r="B9" s="230"/>
      <c r="C9" s="230"/>
      <c r="D9" s="230"/>
      <c r="E9" s="230"/>
      <c r="F9" s="230"/>
      <c r="G9" s="230"/>
      <c r="H9" s="230"/>
      <c r="I9" s="4">
        <v>2</v>
      </c>
      <c r="J9" s="25">
        <v>76557959.873016194</v>
      </c>
      <c r="K9" s="25">
        <v>75735529.087170303</v>
      </c>
      <c r="L9" s="9"/>
      <c r="M9" s="9"/>
    </row>
    <row r="10" spans="1:13" x14ac:dyDescent="0.2">
      <c r="A10" s="229" t="s">
        <v>57</v>
      </c>
      <c r="B10" s="230"/>
      <c r="C10" s="230"/>
      <c r="D10" s="230"/>
      <c r="E10" s="230"/>
      <c r="F10" s="230"/>
      <c r="G10" s="230"/>
      <c r="H10" s="230"/>
      <c r="I10" s="4">
        <v>3</v>
      </c>
      <c r="J10" s="25">
        <v>54653202.510062002</v>
      </c>
      <c r="K10" s="25">
        <v>0</v>
      </c>
      <c r="M10" s="9"/>
    </row>
    <row r="11" spans="1:13" x14ac:dyDescent="0.2">
      <c r="A11" s="229" t="s">
        <v>58</v>
      </c>
      <c r="B11" s="230"/>
      <c r="C11" s="230"/>
      <c r="D11" s="230"/>
      <c r="E11" s="230"/>
      <c r="F11" s="230"/>
      <c r="G11" s="230"/>
      <c r="H11" s="230"/>
      <c r="I11" s="4">
        <v>4</v>
      </c>
      <c r="J11" s="25">
        <v>0</v>
      </c>
      <c r="K11" s="25">
        <v>110601599</v>
      </c>
      <c r="L11" s="9"/>
      <c r="M11" s="9"/>
    </row>
    <row r="12" spans="1:13" x14ac:dyDescent="0.2">
      <c r="A12" s="229" t="s">
        <v>59</v>
      </c>
      <c r="B12" s="230"/>
      <c r="C12" s="230"/>
      <c r="D12" s="230"/>
      <c r="E12" s="230"/>
      <c r="F12" s="230"/>
      <c r="G12" s="230"/>
      <c r="H12" s="230"/>
      <c r="I12" s="4">
        <v>5</v>
      </c>
      <c r="J12" s="25">
        <v>13098200.301856</v>
      </c>
      <c r="K12" s="25">
        <v>24050457</v>
      </c>
      <c r="M12" s="9"/>
    </row>
    <row r="13" spans="1:13" x14ac:dyDescent="0.2">
      <c r="A13" s="229" t="s">
        <v>64</v>
      </c>
      <c r="B13" s="230"/>
      <c r="C13" s="230"/>
      <c r="D13" s="230"/>
      <c r="E13" s="230"/>
      <c r="F13" s="230"/>
      <c r="G13" s="230"/>
      <c r="H13" s="230"/>
      <c r="I13" s="4">
        <v>6</v>
      </c>
      <c r="J13" s="25">
        <v>3074000</v>
      </c>
      <c r="K13" s="25">
        <v>5601000</v>
      </c>
      <c r="M13" s="9"/>
    </row>
    <row r="14" spans="1:13" x14ac:dyDescent="0.2">
      <c r="A14" s="226" t="s">
        <v>188</v>
      </c>
      <c r="B14" s="227"/>
      <c r="C14" s="227"/>
      <c r="D14" s="227"/>
      <c r="E14" s="227"/>
      <c r="F14" s="227"/>
      <c r="G14" s="227"/>
      <c r="H14" s="227"/>
      <c r="I14" s="4">
        <v>7</v>
      </c>
      <c r="J14" s="24">
        <f>SUM(J8:J13)</f>
        <v>195671335.79771453</v>
      </c>
      <c r="K14" s="24">
        <f>SUM(K8:K13)</f>
        <v>268433283.95900673</v>
      </c>
      <c r="M14" s="9"/>
    </row>
    <row r="15" spans="1:13" x14ac:dyDescent="0.2">
      <c r="A15" s="229" t="s">
        <v>65</v>
      </c>
      <c r="B15" s="230"/>
      <c r="C15" s="230"/>
      <c r="D15" s="230"/>
      <c r="E15" s="230"/>
      <c r="F15" s="230"/>
      <c r="G15" s="230"/>
      <c r="H15" s="230"/>
      <c r="I15" s="4">
        <v>8</v>
      </c>
      <c r="J15" s="25">
        <v>0</v>
      </c>
      <c r="K15" s="25">
        <v>72670143</v>
      </c>
      <c r="M15" s="9"/>
    </row>
    <row r="16" spans="1:13" x14ac:dyDescent="0.2">
      <c r="A16" s="229" t="s">
        <v>66</v>
      </c>
      <c r="B16" s="230"/>
      <c r="C16" s="230"/>
      <c r="D16" s="230"/>
      <c r="E16" s="230"/>
      <c r="F16" s="230"/>
      <c r="G16" s="230"/>
      <c r="H16" s="230"/>
      <c r="I16" s="4">
        <v>9</v>
      </c>
      <c r="J16" s="25">
        <v>42090327.763080999</v>
      </c>
      <c r="K16" s="25">
        <v>0</v>
      </c>
      <c r="M16" s="9"/>
    </row>
    <row r="17" spans="1:15" x14ac:dyDescent="0.2">
      <c r="A17" s="229" t="s">
        <v>67</v>
      </c>
      <c r="B17" s="230"/>
      <c r="C17" s="230"/>
      <c r="D17" s="230"/>
      <c r="E17" s="230"/>
      <c r="F17" s="230"/>
      <c r="G17" s="230"/>
      <c r="H17" s="230"/>
      <c r="I17" s="4">
        <v>10</v>
      </c>
      <c r="J17" s="25">
        <v>0</v>
      </c>
      <c r="K17" s="25">
        <v>0</v>
      </c>
      <c r="M17" s="9"/>
    </row>
    <row r="18" spans="1:15" x14ac:dyDescent="0.2">
      <c r="A18" s="229" t="s">
        <v>68</v>
      </c>
      <c r="B18" s="230"/>
      <c r="C18" s="230"/>
      <c r="D18" s="230"/>
      <c r="E18" s="230"/>
      <c r="F18" s="230"/>
      <c r="G18" s="230"/>
      <c r="H18" s="230"/>
      <c r="I18" s="4">
        <v>11</v>
      </c>
      <c r="J18" s="103">
        <v>44315226</v>
      </c>
      <c r="K18" s="103">
        <v>30620370.460726738</v>
      </c>
      <c r="L18" s="9"/>
      <c r="M18" s="9"/>
    </row>
    <row r="19" spans="1:15" x14ac:dyDescent="0.2">
      <c r="A19" s="226" t="s">
        <v>189</v>
      </c>
      <c r="B19" s="227"/>
      <c r="C19" s="227"/>
      <c r="D19" s="227"/>
      <c r="E19" s="227"/>
      <c r="F19" s="227"/>
      <c r="G19" s="227"/>
      <c r="H19" s="227"/>
      <c r="I19" s="4">
        <v>12</v>
      </c>
      <c r="J19" s="24">
        <f>SUM(J15:J18)</f>
        <v>86405553.763080999</v>
      </c>
      <c r="K19" s="24">
        <f>SUM(K15:K18)</f>
        <v>103290513.46072674</v>
      </c>
      <c r="M19" s="9"/>
      <c r="N19" s="9"/>
      <c r="O19" s="9"/>
    </row>
    <row r="20" spans="1:15" x14ac:dyDescent="0.2">
      <c r="A20" s="226" t="s">
        <v>407</v>
      </c>
      <c r="B20" s="227"/>
      <c r="C20" s="227"/>
      <c r="D20" s="227"/>
      <c r="E20" s="227"/>
      <c r="F20" s="227"/>
      <c r="G20" s="227"/>
      <c r="H20" s="227"/>
      <c r="I20" s="4">
        <v>13</v>
      </c>
      <c r="J20" s="24">
        <f>IF(J14&gt;J19,J14-J19,0)</f>
        <v>109265782.03463353</v>
      </c>
      <c r="K20" s="24">
        <f>IF(K14&gt;K19,K14-K19,0)</f>
        <v>165142770.49827999</v>
      </c>
      <c r="M20" s="9"/>
    </row>
    <row r="21" spans="1:15" x14ac:dyDescent="0.2">
      <c r="A21" s="226" t="s">
        <v>408</v>
      </c>
      <c r="B21" s="227"/>
      <c r="C21" s="227"/>
      <c r="D21" s="227"/>
      <c r="E21" s="227"/>
      <c r="F21" s="227"/>
      <c r="G21" s="227"/>
      <c r="H21" s="227"/>
      <c r="I21" s="4">
        <v>14</v>
      </c>
      <c r="J21" s="24">
        <f>IF(J19&gt;J14,J19-J14,0)</f>
        <v>0</v>
      </c>
      <c r="K21" s="24">
        <f>IF(K19&gt;K14,K19-K14,0)</f>
        <v>0</v>
      </c>
      <c r="M21" s="9"/>
      <c r="N21" s="9"/>
    </row>
    <row r="22" spans="1:15" x14ac:dyDescent="0.2">
      <c r="A22" s="297" t="s">
        <v>190</v>
      </c>
      <c r="B22" s="298"/>
      <c r="C22" s="298"/>
      <c r="D22" s="298"/>
      <c r="E22" s="298"/>
      <c r="F22" s="298"/>
      <c r="G22" s="298"/>
      <c r="H22" s="298"/>
      <c r="I22" s="299"/>
      <c r="J22" s="299"/>
      <c r="K22" s="300"/>
      <c r="M22" s="9"/>
    </row>
    <row r="23" spans="1:15" x14ac:dyDescent="0.2">
      <c r="A23" s="229" t="s">
        <v>231</v>
      </c>
      <c r="B23" s="230"/>
      <c r="C23" s="230"/>
      <c r="D23" s="230"/>
      <c r="E23" s="230"/>
      <c r="F23" s="230"/>
      <c r="G23" s="230"/>
      <c r="H23" s="230"/>
      <c r="I23" s="4">
        <v>15</v>
      </c>
      <c r="J23" s="25">
        <v>765000</v>
      </c>
      <c r="K23" s="25">
        <v>111000</v>
      </c>
      <c r="M23" s="9"/>
    </row>
    <row r="24" spans="1:15" x14ac:dyDescent="0.2">
      <c r="A24" s="229" t="s">
        <v>232</v>
      </c>
      <c r="B24" s="230"/>
      <c r="C24" s="230"/>
      <c r="D24" s="230"/>
      <c r="E24" s="230"/>
      <c r="F24" s="230"/>
      <c r="G24" s="230"/>
      <c r="H24" s="230"/>
      <c r="I24" s="4">
        <v>16</v>
      </c>
      <c r="J24" s="103">
        <v>57008000</v>
      </c>
      <c r="K24" s="25">
        <v>16502228</v>
      </c>
      <c r="M24" s="9"/>
    </row>
    <row r="25" spans="1:15" x14ac:dyDescent="0.2">
      <c r="A25" s="229" t="s">
        <v>233</v>
      </c>
      <c r="B25" s="230"/>
      <c r="C25" s="230"/>
      <c r="D25" s="230"/>
      <c r="E25" s="230"/>
      <c r="F25" s="230"/>
      <c r="G25" s="230"/>
      <c r="H25" s="230"/>
      <c r="I25" s="4">
        <v>17</v>
      </c>
      <c r="J25" s="25">
        <v>3492000</v>
      </c>
      <c r="K25" s="25">
        <v>2163000</v>
      </c>
      <c r="M25" s="9"/>
    </row>
    <row r="26" spans="1:15" x14ac:dyDescent="0.2">
      <c r="A26" s="229" t="s">
        <v>234</v>
      </c>
      <c r="B26" s="230"/>
      <c r="C26" s="230"/>
      <c r="D26" s="230"/>
      <c r="E26" s="230"/>
      <c r="F26" s="230"/>
      <c r="G26" s="230"/>
      <c r="H26" s="230"/>
      <c r="I26" s="4">
        <v>18</v>
      </c>
      <c r="J26" s="25">
        <v>0</v>
      </c>
      <c r="K26" s="25">
        <v>0</v>
      </c>
      <c r="M26" s="9"/>
    </row>
    <row r="27" spans="1:15" x14ac:dyDescent="0.2">
      <c r="A27" s="229" t="s">
        <v>235</v>
      </c>
      <c r="B27" s="230"/>
      <c r="C27" s="230"/>
      <c r="D27" s="230"/>
      <c r="E27" s="230"/>
      <c r="F27" s="230"/>
      <c r="G27" s="230"/>
      <c r="H27" s="230"/>
      <c r="I27" s="4">
        <v>19</v>
      </c>
      <c r="J27" s="25">
        <v>1616000</v>
      </c>
      <c r="K27" s="25">
        <v>359400</v>
      </c>
      <c r="M27" s="9"/>
    </row>
    <row r="28" spans="1:15" x14ac:dyDescent="0.2">
      <c r="A28" s="226" t="s">
        <v>194</v>
      </c>
      <c r="B28" s="227"/>
      <c r="C28" s="227"/>
      <c r="D28" s="227"/>
      <c r="E28" s="227"/>
      <c r="F28" s="227"/>
      <c r="G28" s="227"/>
      <c r="H28" s="227"/>
      <c r="I28" s="4">
        <v>20</v>
      </c>
      <c r="J28" s="24">
        <f>SUM(J23:J27)</f>
        <v>62881000</v>
      </c>
      <c r="K28" s="24">
        <f>SUM(K23:K27)</f>
        <v>19135628</v>
      </c>
      <c r="M28" s="9"/>
    </row>
    <row r="29" spans="1:15" x14ac:dyDescent="0.2">
      <c r="A29" s="229" t="s">
        <v>139</v>
      </c>
      <c r="B29" s="230"/>
      <c r="C29" s="230"/>
      <c r="D29" s="230"/>
      <c r="E29" s="230"/>
      <c r="F29" s="230"/>
      <c r="G29" s="230"/>
      <c r="H29" s="230"/>
      <c r="I29" s="4">
        <v>21</v>
      </c>
      <c r="J29" s="25">
        <v>47069000</v>
      </c>
      <c r="K29" s="25">
        <v>34891000</v>
      </c>
      <c r="M29" s="9"/>
    </row>
    <row r="30" spans="1:15" x14ac:dyDescent="0.2">
      <c r="A30" s="229" t="s">
        <v>140</v>
      </c>
      <c r="B30" s="230"/>
      <c r="C30" s="230"/>
      <c r="D30" s="230"/>
      <c r="E30" s="230"/>
      <c r="F30" s="230"/>
      <c r="G30" s="230"/>
      <c r="H30" s="230"/>
      <c r="I30" s="4">
        <v>22</v>
      </c>
      <c r="J30" s="103">
        <v>58508000</v>
      </c>
      <c r="K30" s="25">
        <v>41405454</v>
      </c>
      <c r="M30" s="9"/>
    </row>
    <row r="31" spans="1:15" x14ac:dyDescent="0.2">
      <c r="A31" s="229" t="s">
        <v>35</v>
      </c>
      <c r="B31" s="230"/>
      <c r="C31" s="230"/>
      <c r="D31" s="230"/>
      <c r="E31" s="230"/>
      <c r="F31" s="230"/>
      <c r="G31" s="230"/>
      <c r="H31" s="230"/>
      <c r="I31" s="4">
        <v>23</v>
      </c>
      <c r="J31" s="25">
        <v>53100</v>
      </c>
      <c r="K31" s="25">
        <v>60400</v>
      </c>
      <c r="M31" s="9"/>
    </row>
    <row r="32" spans="1:15" x14ac:dyDescent="0.2">
      <c r="A32" s="226" t="s">
        <v>2</v>
      </c>
      <c r="B32" s="227"/>
      <c r="C32" s="227"/>
      <c r="D32" s="227"/>
      <c r="E32" s="227"/>
      <c r="F32" s="227"/>
      <c r="G32" s="227"/>
      <c r="H32" s="227"/>
      <c r="I32" s="4">
        <v>24</v>
      </c>
      <c r="J32" s="24">
        <f>SUM(J29:J31)</f>
        <v>105630100</v>
      </c>
      <c r="K32" s="24">
        <f>SUM(K29:K31)</f>
        <v>76356854</v>
      </c>
      <c r="M32" s="9"/>
    </row>
    <row r="33" spans="1:13" x14ac:dyDescent="0.2">
      <c r="A33" s="226" t="s">
        <v>409</v>
      </c>
      <c r="B33" s="227"/>
      <c r="C33" s="227"/>
      <c r="D33" s="227"/>
      <c r="E33" s="227"/>
      <c r="F33" s="227"/>
      <c r="G33" s="227"/>
      <c r="H33" s="227"/>
      <c r="I33" s="4">
        <v>25</v>
      </c>
      <c r="J33" s="24">
        <f>IF(J28&gt;J32,J28-J32,0)</f>
        <v>0</v>
      </c>
      <c r="K33" s="24">
        <f>IF(K28&gt;K32,K28-K32,0)</f>
        <v>0</v>
      </c>
      <c r="M33" s="9"/>
    </row>
    <row r="34" spans="1:13" x14ac:dyDescent="0.2">
      <c r="A34" s="226" t="s">
        <v>410</v>
      </c>
      <c r="B34" s="227"/>
      <c r="C34" s="227"/>
      <c r="D34" s="227"/>
      <c r="E34" s="227"/>
      <c r="F34" s="227"/>
      <c r="G34" s="227"/>
      <c r="H34" s="227"/>
      <c r="I34" s="4">
        <v>26</v>
      </c>
      <c r="J34" s="24">
        <f>IF(J32&gt;J28,J32-J28,0)</f>
        <v>42749100</v>
      </c>
      <c r="K34" s="24">
        <f>IF(K32&gt;K28,K32-K28,0)</f>
        <v>57221226</v>
      </c>
      <c r="M34" s="9"/>
    </row>
    <row r="35" spans="1:13" x14ac:dyDescent="0.2">
      <c r="A35" s="297" t="s">
        <v>191</v>
      </c>
      <c r="B35" s="298"/>
      <c r="C35" s="298"/>
      <c r="D35" s="298"/>
      <c r="E35" s="298"/>
      <c r="F35" s="298"/>
      <c r="G35" s="298"/>
      <c r="H35" s="298"/>
      <c r="I35" s="299"/>
      <c r="J35" s="299"/>
      <c r="K35" s="300"/>
      <c r="M35" s="9"/>
    </row>
    <row r="36" spans="1:13" x14ac:dyDescent="0.2">
      <c r="A36" s="229" t="s">
        <v>200</v>
      </c>
      <c r="B36" s="230"/>
      <c r="C36" s="230"/>
      <c r="D36" s="230"/>
      <c r="E36" s="230"/>
      <c r="F36" s="230"/>
      <c r="G36" s="230"/>
      <c r="H36" s="230"/>
      <c r="I36" s="4">
        <v>27</v>
      </c>
      <c r="J36" s="22">
        <v>0</v>
      </c>
      <c r="K36" s="25">
        <v>0</v>
      </c>
      <c r="M36" s="9"/>
    </row>
    <row r="37" spans="1:13" x14ac:dyDescent="0.2">
      <c r="A37" s="229" t="s">
        <v>48</v>
      </c>
      <c r="B37" s="230"/>
      <c r="C37" s="230"/>
      <c r="D37" s="230"/>
      <c r="E37" s="230"/>
      <c r="F37" s="230"/>
      <c r="G37" s="230"/>
      <c r="H37" s="230"/>
      <c r="I37" s="4">
        <v>28</v>
      </c>
      <c r="J37" s="25">
        <v>86466000</v>
      </c>
      <c r="K37" s="25">
        <v>127492051</v>
      </c>
      <c r="M37" s="9"/>
    </row>
    <row r="38" spans="1:13" x14ac:dyDescent="0.2">
      <c r="A38" s="229" t="s">
        <v>49</v>
      </c>
      <c r="B38" s="230"/>
      <c r="C38" s="230"/>
      <c r="D38" s="230"/>
      <c r="E38" s="230"/>
      <c r="F38" s="230"/>
      <c r="G38" s="230"/>
      <c r="H38" s="230"/>
      <c r="I38" s="4">
        <v>29</v>
      </c>
      <c r="J38" s="25">
        <v>0</v>
      </c>
      <c r="K38" s="25">
        <v>0</v>
      </c>
      <c r="M38" s="9"/>
    </row>
    <row r="39" spans="1:13" x14ac:dyDescent="0.2">
      <c r="A39" s="226" t="s">
        <v>81</v>
      </c>
      <c r="B39" s="227"/>
      <c r="C39" s="227"/>
      <c r="D39" s="227"/>
      <c r="E39" s="227"/>
      <c r="F39" s="227"/>
      <c r="G39" s="227"/>
      <c r="H39" s="227"/>
      <c r="I39" s="4">
        <v>30</v>
      </c>
      <c r="J39" s="24">
        <f>SUM(J36:J38)</f>
        <v>86466000</v>
      </c>
      <c r="K39" s="24">
        <f>SUM(K36:K38)</f>
        <v>127492051</v>
      </c>
      <c r="L39" s="96"/>
      <c r="M39" s="9"/>
    </row>
    <row r="40" spans="1:13" x14ac:dyDescent="0.2">
      <c r="A40" s="229" t="s">
        <v>50</v>
      </c>
      <c r="B40" s="230"/>
      <c r="C40" s="230"/>
      <c r="D40" s="230"/>
      <c r="E40" s="230"/>
      <c r="F40" s="230"/>
      <c r="G40" s="230"/>
      <c r="H40" s="230"/>
      <c r="I40" s="4">
        <v>31</v>
      </c>
      <c r="J40" s="25">
        <v>177062000</v>
      </c>
      <c r="K40" s="103">
        <v>173002010</v>
      </c>
      <c r="L40" s="115"/>
      <c r="M40" s="9"/>
    </row>
    <row r="41" spans="1:13" x14ac:dyDescent="0.2">
      <c r="A41" s="229" t="s">
        <v>51</v>
      </c>
      <c r="B41" s="230"/>
      <c r="C41" s="230"/>
      <c r="D41" s="230"/>
      <c r="E41" s="230"/>
      <c r="F41" s="230"/>
      <c r="G41" s="230"/>
      <c r="H41" s="230"/>
      <c r="I41" s="4">
        <v>32</v>
      </c>
      <c r="J41" s="25">
        <v>0</v>
      </c>
      <c r="K41" s="103">
        <v>0</v>
      </c>
      <c r="L41" s="96"/>
      <c r="M41" s="9"/>
    </row>
    <row r="42" spans="1:13" x14ac:dyDescent="0.2">
      <c r="A42" s="229" t="s">
        <v>52</v>
      </c>
      <c r="B42" s="230"/>
      <c r="C42" s="230"/>
      <c r="D42" s="230"/>
      <c r="E42" s="230"/>
      <c r="F42" s="230"/>
      <c r="G42" s="230"/>
      <c r="H42" s="230"/>
      <c r="I42" s="4">
        <v>33</v>
      </c>
      <c r="J42" s="103">
        <v>1789000</v>
      </c>
      <c r="K42" s="103">
        <v>2875000</v>
      </c>
      <c r="L42" s="115"/>
      <c r="M42" s="9"/>
    </row>
    <row r="43" spans="1:13" x14ac:dyDescent="0.2">
      <c r="A43" s="229" t="s">
        <v>53</v>
      </c>
      <c r="B43" s="230"/>
      <c r="C43" s="230"/>
      <c r="D43" s="230"/>
      <c r="E43" s="230"/>
      <c r="F43" s="230"/>
      <c r="G43" s="230"/>
      <c r="H43" s="230"/>
      <c r="I43" s="4">
        <v>34</v>
      </c>
      <c r="J43" s="25">
        <v>0</v>
      </c>
      <c r="K43" s="25">
        <v>0</v>
      </c>
      <c r="M43" s="9"/>
    </row>
    <row r="44" spans="1:13" x14ac:dyDescent="0.2">
      <c r="A44" s="229" t="s">
        <v>54</v>
      </c>
      <c r="B44" s="230"/>
      <c r="C44" s="230"/>
      <c r="D44" s="230"/>
      <c r="E44" s="230"/>
      <c r="F44" s="230"/>
      <c r="G44" s="230"/>
      <c r="H44" s="230"/>
      <c r="I44" s="4">
        <v>35</v>
      </c>
      <c r="J44" s="25">
        <v>0</v>
      </c>
      <c r="K44" s="25">
        <v>0</v>
      </c>
      <c r="M44" s="9"/>
    </row>
    <row r="45" spans="1:13" x14ac:dyDescent="0.2">
      <c r="A45" s="226" t="s">
        <v>82</v>
      </c>
      <c r="B45" s="227"/>
      <c r="C45" s="227"/>
      <c r="D45" s="227"/>
      <c r="E45" s="227"/>
      <c r="F45" s="227"/>
      <c r="G45" s="227"/>
      <c r="H45" s="227"/>
      <c r="I45" s="4">
        <v>36</v>
      </c>
      <c r="J45" s="24">
        <f>SUM(J40:J44)</f>
        <v>178851000</v>
      </c>
      <c r="K45" s="24">
        <f>SUM(K40:K44)</f>
        <v>175877010</v>
      </c>
      <c r="M45" s="9"/>
    </row>
    <row r="46" spans="1:13" x14ac:dyDescent="0.2">
      <c r="A46" s="226" t="s">
        <v>411</v>
      </c>
      <c r="B46" s="227"/>
      <c r="C46" s="227"/>
      <c r="D46" s="227"/>
      <c r="E46" s="227"/>
      <c r="F46" s="227"/>
      <c r="G46" s="227"/>
      <c r="H46" s="227"/>
      <c r="I46" s="4">
        <v>37</v>
      </c>
      <c r="J46" s="24">
        <f>IF(J39&gt;J45,J39-J45,0)</f>
        <v>0</v>
      </c>
      <c r="K46" s="24">
        <f>IF(K39&gt;K45,K39-K45,0)</f>
        <v>0</v>
      </c>
      <c r="M46" s="9"/>
    </row>
    <row r="47" spans="1:13" x14ac:dyDescent="0.2">
      <c r="A47" s="226" t="s">
        <v>412</v>
      </c>
      <c r="B47" s="227"/>
      <c r="C47" s="227"/>
      <c r="D47" s="227"/>
      <c r="E47" s="227"/>
      <c r="F47" s="227"/>
      <c r="G47" s="227"/>
      <c r="H47" s="227"/>
      <c r="I47" s="4">
        <v>38</v>
      </c>
      <c r="J47" s="24">
        <f>IF(J45&gt;J39,J45-J39,0)</f>
        <v>92385000</v>
      </c>
      <c r="K47" s="24">
        <f>IF(K45&gt;K39,K45-K39,0)</f>
        <v>48384959</v>
      </c>
      <c r="M47" s="9"/>
    </row>
    <row r="48" spans="1:13" x14ac:dyDescent="0.2">
      <c r="A48" s="229" t="s">
        <v>83</v>
      </c>
      <c r="B48" s="230"/>
      <c r="C48" s="230"/>
      <c r="D48" s="230"/>
      <c r="E48" s="230"/>
      <c r="F48" s="230"/>
      <c r="G48" s="230"/>
      <c r="H48" s="230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59536585.498279989</v>
      </c>
      <c r="L48" s="9"/>
      <c r="M48" s="9"/>
    </row>
    <row r="49" spans="1:13" x14ac:dyDescent="0.2">
      <c r="A49" s="229" t="s">
        <v>84</v>
      </c>
      <c r="B49" s="230"/>
      <c r="C49" s="230"/>
      <c r="D49" s="230"/>
      <c r="E49" s="230"/>
      <c r="F49" s="230"/>
      <c r="G49" s="230"/>
      <c r="H49" s="230"/>
      <c r="I49" s="4">
        <v>40</v>
      </c>
      <c r="J49" s="24">
        <f>IF(J21-J20+J34-J33+J47-J46&gt;0,J21-J20+J34-J33+J47-J46,0)</f>
        <v>25868317.965366468</v>
      </c>
      <c r="K49" s="24">
        <f>IF(K21-K20+K34-K33+K47-K46&gt;0,K21-K20+K34-K33+K47-K46,0)</f>
        <v>0</v>
      </c>
      <c r="L49" s="9"/>
      <c r="M49" s="9"/>
    </row>
    <row r="50" spans="1:13" x14ac:dyDescent="0.2">
      <c r="A50" s="229" t="s">
        <v>192</v>
      </c>
      <c r="B50" s="230"/>
      <c r="C50" s="230"/>
      <c r="D50" s="230"/>
      <c r="E50" s="230"/>
      <c r="F50" s="230"/>
      <c r="G50" s="230"/>
      <c r="H50" s="230"/>
      <c r="I50" s="4">
        <v>41</v>
      </c>
      <c r="J50" s="25">
        <v>145959842</v>
      </c>
      <c r="K50" s="25">
        <v>118207528</v>
      </c>
      <c r="L50" s="9"/>
      <c r="M50" s="9"/>
    </row>
    <row r="51" spans="1:13" x14ac:dyDescent="0.2">
      <c r="A51" s="229" t="s">
        <v>228</v>
      </c>
      <c r="B51" s="230"/>
      <c r="C51" s="230"/>
      <c r="D51" s="230"/>
      <c r="E51" s="230"/>
      <c r="F51" s="230"/>
      <c r="G51" s="230"/>
      <c r="H51" s="230"/>
      <c r="I51" s="4">
        <v>42</v>
      </c>
      <c r="J51" s="25">
        <v>0</v>
      </c>
      <c r="K51" s="25">
        <v>59536585.498279989</v>
      </c>
      <c r="L51" s="9"/>
      <c r="M51" s="9"/>
    </row>
    <row r="52" spans="1:13" x14ac:dyDescent="0.2">
      <c r="A52" s="229" t="s">
        <v>229</v>
      </c>
      <c r="B52" s="230"/>
      <c r="C52" s="230"/>
      <c r="D52" s="230"/>
      <c r="E52" s="230"/>
      <c r="F52" s="230"/>
      <c r="G52" s="230"/>
      <c r="H52" s="230"/>
      <c r="I52" s="4">
        <v>43</v>
      </c>
      <c r="J52" s="25">
        <v>25868318.323133007</v>
      </c>
      <c r="K52" s="25">
        <v>0</v>
      </c>
      <c r="M52" s="9"/>
    </row>
    <row r="53" spans="1:13" x14ac:dyDescent="0.2">
      <c r="A53" s="232" t="s">
        <v>230</v>
      </c>
      <c r="B53" s="233"/>
      <c r="C53" s="233"/>
      <c r="D53" s="233"/>
      <c r="E53" s="233"/>
      <c r="F53" s="233"/>
      <c r="G53" s="233"/>
      <c r="H53" s="233"/>
      <c r="I53" s="7">
        <v>44</v>
      </c>
      <c r="J53" s="26">
        <f>J50+J51-J52</f>
        <v>120091523.67686699</v>
      </c>
      <c r="K53" s="26">
        <f>K50+K51-K52</f>
        <v>177744113.49827999</v>
      </c>
      <c r="L53" s="9"/>
      <c r="M53" s="9"/>
    </row>
    <row r="54" spans="1:13" x14ac:dyDescent="0.2">
      <c r="L54" s="9"/>
      <c r="M54" s="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disablePrompts="1"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2" t="s">
        <v>331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3" x14ac:dyDescent="0.2">
      <c r="A2" s="305" t="s">
        <v>417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63" t="s">
        <v>405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3" ht="27.75" customHeight="1" thickBot="1" x14ac:dyDescent="0.25">
      <c r="A5" s="306" t="s">
        <v>72</v>
      </c>
      <c r="B5" s="306"/>
      <c r="C5" s="306"/>
      <c r="D5" s="306"/>
      <c r="E5" s="306"/>
      <c r="F5" s="306"/>
      <c r="G5" s="306"/>
      <c r="H5" s="306"/>
      <c r="I5" s="139" t="s">
        <v>330</v>
      </c>
      <c r="J5" s="99" t="s">
        <v>182</v>
      </c>
      <c r="K5" s="99" t="s">
        <v>183</v>
      </c>
    </row>
    <row r="6" spans="1:13" x14ac:dyDescent="0.2">
      <c r="A6" s="307">
        <v>1</v>
      </c>
      <c r="B6" s="307"/>
      <c r="C6" s="307"/>
      <c r="D6" s="307"/>
      <c r="E6" s="307"/>
      <c r="F6" s="307"/>
      <c r="G6" s="307"/>
      <c r="H6" s="307"/>
      <c r="I6" s="140">
        <v>2</v>
      </c>
      <c r="J6" s="85" t="s">
        <v>332</v>
      </c>
      <c r="K6" s="85" t="s">
        <v>333</v>
      </c>
    </row>
    <row r="7" spans="1:13" x14ac:dyDescent="0.2">
      <c r="A7" s="229" t="s">
        <v>334</v>
      </c>
      <c r="B7" s="230"/>
      <c r="C7" s="230"/>
      <c r="D7" s="230"/>
      <c r="E7" s="230"/>
      <c r="F7" s="230"/>
      <c r="G7" s="230"/>
      <c r="H7" s="230"/>
      <c r="I7" s="4">
        <v>1</v>
      </c>
      <c r="J7" s="23">
        <v>1626000899.7066262</v>
      </c>
      <c r="K7" s="23">
        <v>1626000899.7166262</v>
      </c>
      <c r="M7" s="102"/>
    </row>
    <row r="8" spans="1:13" x14ac:dyDescent="0.2">
      <c r="A8" s="229" t="s">
        <v>335</v>
      </c>
      <c r="B8" s="230"/>
      <c r="C8" s="230"/>
      <c r="D8" s="230"/>
      <c r="E8" s="230"/>
      <c r="F8" s="230"/>
      <c r="G8" s="230"/>
      <c r="H8" s="230"/>
      <c r="I8" s="4">
        <v>2</v>
      </c>
      <c r="J8" s="25">
        <v>26465000</v>
      </c>
      <c r="K8" s="25">
        <v>26465000</v>
      </c>
      <c r="M8" s="102"/>
    </row>
    <row r="9" spans="1:13" x14ac:dyDescent="0.2">
      <c r="A9" s="229" t="s">
        <v>336</v>
      </c>
      <c r="B9" s="230"/>
      <c r="C9" s="230"/>
      <c r="D9" s="230"/>
      <c r="E9" s="230"/>
      <c r="F9" s="230"/>
      <c r="G9" s="230"/>
      <c r="H9" s="230"/>
      <c r="I9" s="4">
        <v>3</v>
      </c>
      <c r="J9" s="25">
        <v>105899404.50366797</v>
      </c>
      <c r="K9" s="103">
        <v>99852633.067098856</v>
      </c>
      <c r="M9" s="102"/>
    </row>
    <row r="10" spans="1:13" x14ac:dyDescent="0.2">
      <c r="A10" s="229" t="s">
        <v>337</v>
      </c>
      <c r="B10" s="230"/>
      <c r="C10" s="230"/>
      <c r="D10" s="230"/>
      <c r="E10" s="230"/>
      <c r="F10" s="230"/>
      <c r="G10" s="230"/>
      <c r="H10" s="230"/>
      <c r="I10" s="4">
        <v>4</v>
      </c>
      <c r="J10" s="25">
        <v>-148498899</v>
      </c>
      <c r="K10" s="25">
        <v>-166651100</v>
      </c>
      <c r="M10" s="102"/>
    </row>
    <row r="11" spans="1:13" ht="12.75" customHeight="1" x14ac:dyDescent="0.2">
      <c r="A11" s="229" t="s">
        <v>338</v>
      </c>
      <c r="B11" s="230"/>
      <c r="C11" s="230"/>
      <c r="D11" s="230"/>
      <c r="E11" s="230"/>
      <c r="F11" s="230"/>
      <c r="G11" s="230"/>
      <c r="H11" s="230"/>
      <c r="I11" s="4">
        <v>5</v>
      </c>
      <c r="J11" s="25">
        <v>-14101875.927964106</v>
      </c>
      <c r="K11" s="25">
        <v>38895791.760804802</v>
      </c>
      <c r="M11" s="102"/>
    </row>
    <row r="12" spans="1:13" ht="12.75" customHeight="1" x14ac:dyDescent="0.2">
      <c r="A12" s="229" t="s">
        <v>339</v>
      </c>
      <c r="B12" s="230"/>
      <c r="C12" s="230"/>
      <c r="D12" s="230"/>
      <c r="E12" s="230"/>
      <c r="F12" s="230"/>
      <c r="G12" s="230"/>
      <c r="H12" s="230"/>
      <c r="I12" s="4">
        <v>6</v>
      </c>
      <c r="J12" s="25"/>
      <c r="K12" s="25"/>
      <c r="M12" s="102"/>
    </row>
    <row r="13" spans="1:13" ht="12.75" customHeight="1" x14ac:dyDescent="0.2">
      <c r="A13" s="229" t="s">
        <v>340</v>
      </c>
      <c r="B13" s="230"/>
      <c r="C13" s="230"/>
      <c r="D13" s="230"/>
      <c r="E13" s="230"/>
      <c r="F13" s="230"/>
      <c r="G13" s="230"/>
      <c r="H13" s="230"/>
      <c r="I13" s="4">
        <v>7</v>
      </c>
      <c r="J13" s="25"/>
      <c r="K13" s="25"/>
      <c r="M13" s="102"/>
    </row>
    <row r="14" spans="1:13" ht="12.75" customHeight="1" x14ac:dyDescent="0.2">
      <c r="A14" s="229" t="s">
        <v>341</v>
      </c>
      <c r="B14" s="230"/>
      <c r="C14" s="230"/>
      <c r="D14" s="230"/>
      <c r="E14" s="230"/>
      <c r="F14" s="230"/>
      <c r="G14" s="230"/>
      <c r="H14" s="230"/>
      <c r="I14" s="4">
        <v>8</v>
      </c>
      <c r="J14" s="25"/>
      <c r="K14" s="25"/>
      <c r="M14" s="102"/>
    </row>
    <row r="15" spans="1:13" ht="12.75" customHeight="1" x14ac:dyDescent="0.2">
      <c r="A15" s="229" t="s">
        <v>342</v>
      </c>
      <c r="B15" s="230"/>
      <c r="C15" s="230"/>
      <c r="D15" s="230"/>
      <c r="E15" s="230"/>
      <c r="F15" s="230"/>
      <c r="G15" s="230"/>
      <c r="H15" s="230"/>
      <c r="I15" s="4">
        <v>9</v>
      </c>
      <c r="J15" s="25">
        <v>32026882</v>
      </c>
      <c r="K15" s="25">
        <v>32267311</v>
      </c>
      <c r="M15" s="102"/>
    </row>
    <row r="16" spans="1:13" ht="12.75" customHeight="1" x14ac:dyDescent="0.2">
      <c r="A16" s="226" t="s">
        <v>343</v>
      </c>
      <c r="B16" s="227"/>
      <c r="C16" s="227"/>
      <c r="D16" s="227"/>
      <c r="E16" s="227"/>
      <c r="F16" s="227"/>
      <c r="G16" s="227"/>
      <c r="H16" s="227"/>
      <c r="I16" s="4">
        <v>10</v>
      </c>
      <c r="J16" s="24">
        <f>SUM(J7:J15)</f>
        <v>1627791411.28233</v>
      </c>
      <c r="K16" s="24">
        <f>SUM(K7:K15)</f>
        <v>1656830535.5445299</v>
      </c>
      <c r="L16" s="116"/>
      <c r="M16" s="102"/>
    </row>
    <row r="17" spans="1:13" ht="12.75" customHeight="1" x14ac:dyDescent="0.2">
      <c r="A17" s="229" t="s">
        <v>344</v>
      </c>
      <c r="B17" s="230"/>
      <c r="C17" s="230"/>
      <c r="D17" s="230"/>
      <c r="E17" s="230"/>
      <c r="F17" s="230"/>
      <c r="G17" s="230"/>
      <c r="H17" s="230"/>
      <c r="I17" s="4">
        <v>11</v>
      </c>
      <c r="J17" s="25">
        <v>13639170</v>
      </c>
      <c r="K17" s="25">
        <v>-10327890</v>
      </c>
      <c r="M17" s="102"/>
    </row>
    <row r="18" spans="1:13" ht="12.75" customHeight="1" x14ac:dyDescent="0.2">
      <c r="A18" s="229" t="s">
        <v>345</v>
      </c>
      <c r="B18" s="230"/>
      <c r="C18" s="230"/>
      <c r="D18" s="230"/>
      <c r="E18" s="230"/>
      <c r="F18" s="230"/>
      <c r="G18" s="230"/>
      <c r="H18" s="230"/>
      <c r="I18" s="4">
        <v>12</v>
      </c>
      <c r="J18" s="25"/>
      <c r="K18" s="25"/>
      <c r="M18" s="102"/>
    </row>
    <row r="19" spans="1:13" ht="12.75" customHeight="1" x14ac:dyDescent="0.2">
      <c r="A19" s="229" t="s">
        <v>346</v>
      </c>
      <c r="B19" s="230"/>
      <c r="C19" s="230"/>
      <c r="D19" s="230"/>
      <c r="E19" s="230"/>
      <c r="F19" s="230"/>
      <c r="G19" s="230"/>
      <c r="H19" s="230"/>
      <c r="I19" s="4">
        <v>13</v>
      </c>
      <c r="J19" s="25"/>
      <c r="K19" s="25"/>
      <c r="M19" s="102"/>
    </row>
    <row r="20" spans="1:13" ht="12.75" customHeight="1" x14ac:dyDescent="0.2">
      <c r="A20" s="229" t="s">
        <v>347</v>
      </c>
      <c r="B20" s="230"/>
      <c r="C20" s="230"/>
      <c r="D20" s="230"/>
      <c r="E20" s="230"/>
      <c r="F20" s="230"/>
      <c r="G20" s="230"/>
      <c r="H20" s="230"/>
      <c r="I20" s="4">
        <v>14</v>
      </c>
      <c r="J20" s="25"/>
      <c r="K20" s="25"/>
      <c r="M20" s="102"/>
    </row>
    <row r="21" spans="1:13" ht="12.75" customHeight="1" x14ac:dyDescent="0.2">
      <c r="A21" s="229" t="s">
        <v>348</v>
      </c>
      <c r="B21" s="230"/>
      <c r="C21" s="230"/>
      <c r="D21" s="230"/>
      <c r="E21" s="230"/>
      <c r="F21" s="230"/>
      <c r="G21" s="230"/>
      <c r="H21" s="230"/>
      <c r="I21" s="4">
        <v>15</v>
      </c>
      <c r="J21" s="25"/>
      <c r="K21" s="25"/>
      <c r="M21" s="102"/>
    </row>
    <row r="22" spans="1:13" ht="12.75" customHeight="1" x14ac:dyDescent="0.2">
      <c r="A22" s="229" t="s">
        <v>349</v>
      </c>
      <c r="B22" s="230"/>
      <c r="C22" s="230"/>
      <c r="D22" s="230"/>
      <c r="E22" s="230"/>
      <c r="F22" s="230"/>
      <c r="G22" s="230"/>
      <c r="H22" s="230"/>
      <c r="I22" s="4">
        <v>16</v>
      </c>
      <c r="J22" s="25">
        <v>-14995139</v>
      </c>
      <c r="K22" s="25">
        <v>39367014.262199879</v>
      </c>
      <c r="L22" s="112"/>
      <c r="M22" s="102"/>
    </row>
    <row r="23" spans="1:13" ht="12.75" customHeight="1" x14ac:dyDescent="0.2">
      <c r="A23" s="226" t="s">
        <v>350</v>
      </c>
      <c r="B23" s="227"/>
      <c r="C23" s="227"/>
      <c r="D23" s="227"/>
      <c r="E23" s="227"/>
      <c r="F23" s="227"/>
      <c r="G23" s="227"/>
      <c r="H23" s="227"/>
      <c r="I23" s="4">
        <v>17</v>
      </c>
      <c r="J23" s="26">
        <f>SUM(J17:J22)</f>
        <v>-1355969</v>
      </c>
      <c r="K23" s="26">
        <f>SUM(K17:K22)</f>
        <v>29039124.262199879</v>
      </c>
      <c r="M23" s="102"/>
    </row>
    <row r="24" spans="1:13" ht="12.75" customHeight="1" x14ac:dyDescent="0.2">
      <c r="A24" s="314"/>
      <c r="B24" s="315"/>
      <c r="C24" s="315"/>
      <c r="D24" s="315"/>
      <c r="E24" s="315"/>
      <c r="F24" s="315"/>
      <c r="G24" s="315"/>
      <c r="H24" s="315"/>
      <c r="I24" s="316"/>
      <c r="J24" s="316"/>
      <c r="K24" s="317"/>
      <c r="M24" s="102"/>
    </row>
    <row r="25" spans="1:13" ht="12.75" customHeight="1" x14ac:dyDescent="0.2">
      <c r="A25" s="308" t="s">
        <v>351</v>
      </c>
      <c r="B25" s="309"/>
      <c r="C25" s="309"/>
      <c r="D25" s="309"/>
      <c r="E25" s="309"/>
      <c r="F25" s="309"/>
      <c r="G25" s="309"/>
      <c r="H25" s="309"/>
      <c r="I25" s="31">
        <v>18</v>
      </c>
      <c r="J25" s="100">
        <f>J23-J26</f>
        <v>1404513</v>
      </c>
      <c r="K25" s="100">
        <f>K23-K26</f>
        <v>28798695.262199879</v>
      </c>
      <c r="M25" s="102"/>
    </row>
    <row r="26" spans="1:13" ht="23.25" customHeight="1" x14ac:dyDescent="0.2">
      <c r="A26" s="232" t="s">
        <v>352</v>
      </c>
      <c r="B26" s="233"/>
      <c r="C26" s="233"/>
      <c r="D26" s="233"/>
      <c r="E26" s="233"/>
      <c r="F26" s="233"/>
      <c r="G26" s="233"/>
      <c r="H26" s="233"/>
      <c r="I26" s="7">
        <v>19</v>
      </c>
      <c r="J26" s="101">
        <v>-2760482</v>
      </c>
      <c r="K26" s="26">
        <v>240429</v>
      </c>
      <c r="M26" s="102"/>
    </row>
    <row r="27" spans="1:13" ht="30" customHeight="1" x14ac:dyDescent="0.2">
      <c r="A27" s="310" t="s">
        <v>353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showGridLines="0" zoomScale="130" zoomScaleNormal="130" zoomScaleSheetLayoutView="110" workbookViewId="0">
      <selection sqref="A1:C1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  <col min="5" max="5" width="12.85546875" customWidth="1"/>
  </cols>
  <sheetData>
    <row r="1" spans="1:10" ht="15.75" x14ac:dyDescent="0.25">
      <c r="A1" s="318" t="s">
        <v>402</v>
      </c>
      <c r="B1" s="318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24"/>
    </row>
    <row r="4" spans="1:10" ht="15.75" x14ac:dyDescent="0.2">
      <c r="A4" s="124"/>
    </row>
    <row r="5" spans="1:10" ht="16.5" customHeight="1" x14ac:dyDescent="0.2"/>
    <row r="32" spans="1:1" ht="15.75" x14ac:dyDescent="0.2">
      <c r="A32" s="124"/>
    </row>
    <row r="33" spans="1:1" ht="15.75" x14ac:dyDescent="0.2">
      <c r="A33" s="124"/>
    </row>
    <row r="34" spans="1:1" ht="15.75" x14ac:dyDescent="0.2">
      <c r="A34" s="124"/>
    </row>
    <row r="35" spans="1:1" ht="15.75" x14ac:dyDescent="0.2">
      <c r="A35" s="124"/>
    </row>
    <row r="36" spans="1:1" ht="15.75" x14ac:dyDescent="0.2">
      <c r="A36" s="124"/>
    </row>
    <row r="37" spans="1:1" ht="15.75" x14ac:dyDescent="0.2">
      <c r="A37" s="124"/>
    </row>
    <row r="38" spans="1:1" ht="15.75" x14ac:dyDescent="0.2">
      <c r="A38" s="124"/>
    </row>
    <row r="49" spans="2:4" ht="13.5" customHeight="1" x14ac:dyDescent="0.2">
      <c r="B49" s="319"/>
      <c r="C49" s="319"/>
      <c r="D49" s="319"/>
    </row>
    <row r="70" spans="13:13" ht="15.75" x14ac:dyDescent="0.2">
      <c r="M70" s="151"/>
    </row>
  </sheetData>
  <mergeCells count="2">
    <mergeCell ref="A1:B1"/>
    <mergeCell ref="B49:D49"/>
  </mergeCells>
  <printOptions horizontalCentered="1"/>
  <pageMargins left="0" right="0" top="0.39370078740157483" bottom="0.59055118110236227" header="0.11811023622047245" footer="0.11811023622047245"/>
  <pageSetup paperSize="9" scale="8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19050</xdr:colOff>
                <xdr:row>58</xdr:row>
                <xdr:rowOff>0</xdr:rowOff>
              </from>
              <to>
                <xdr:col>4</xdr:col>
                <xdr:colOff>666750</xdr:colOff>
                <xdr:row>70</xdr:row>
                <xdr:rowOff>85725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8" shapeId="1026" r:id="rId6">
          <objectPr defaultSize="0" r:id="rId7">
            <anchor moveWithCells="1">
              <from>
                <xdr:col>0</xdr:col>
                <xdr:colOff>171450</xdr:colOff>
                <xdr:row>1</xdr:row>
                <xdr:rowOff>142875</xdr:rowOff>
              </from>
              <to>
                <xdr:col>4</xdr:col>
                <xdr:colOff>704850</xdr:colOff>
                <xdr:row>58</xdr:row>
                <xdr:rowOff>95250</xdr:rowOff>
              </to>
            </anchor>
          </objectPr>
        </oleObject>
      </mc:Choice>
      <mc:Fallback>
        <oleObject progId="Word.Document.8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bilješke!OLE_LINK7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2013-07-12T11:21:42Z</cp:lastPrinted>
  <dcterms:created xsi:type="dcterms:W3CDTF">2008-10-17T11:51:54Z</dcterms:created>
  <dcterms:modified xsi:type="dcterms:W3CDTF">2014-08-30T15:11:53Z</dcterms:modified>
</cp:coreProperties>
</file>