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23\REZULTAT 1-3.2023\TFI 1-3.2023\NINO BILJEŠKE ZADNJE ZA SLANJE\"/>
    </mc:Choice>
  </mc:AlternateContent>
  <xr:revisionPtr revIDLastSave="0" documentId="13_ncr:1_{823C2B15-1B97-487A-9F75-C7C81836FB20}"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0" i="22" l="1"/>
  <c r="U7" i="22"/>
  <c r="W8" i="22" l="1"/>
  <c r="W9" i="22"/>
  <c r="W7" i="22"/>
  <c r="J98" i="26" l="1"/>
  <c r="K98" i="26"/>
  <c r="I98" i="26"/>
  <c r="H98" i="26"/>
  <c r="J91" i="26"/>
  <c r="K91" i="26"/>
  <c r="I91" i="26"/>
  <c r="H91" i="26"/>
  <c r="K90" i="26" l="1"/>
  <c r="J108" i="26"/>
  <c r="H108" i="26"/>
  <c r="H109" i="26" s="1"/>
  <c r="K108" i="26"/>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J109" i="26"/>
  <c r="K109" i="26"/>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<sst xmlns="http://schemas.openxmlformats.org/spreadsheetml/2006/main" count="549" uniqueCount="481">
  <si>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</si>
  <si>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</si>
  <si>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</si>
  <si>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</si>
  <si>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</si>
  <si>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</si>
  <si>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</si>
  <si>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</si>
  <si>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</si>
  <si>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</si>
  <si>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</si>
  <si>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</si>
  <si>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</si>
  <si>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</si>
  <si>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</si>
  <si>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</si>
  <si>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</si>
  <si>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</si>
  <si>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</si>
  <si>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</si>
  <si>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</si>
  <si>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</si>
  <si>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</si>
  <si>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</si>
  <si>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</si>
  <si>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</si>
  <si>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</si>
  <si>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</si>
  <si>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</si>
  <si>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</si>
  <si>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</si>
  <si>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</si>
  <si>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</si>
  <si>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</si>
  <si>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</si>
  <si>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</si>
  <si>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</si>
  <si>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</si>
  <si>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</si>
  <si>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</si>
  <si>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</si>
  <si>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</si>
  <si>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</si>
  <si>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</si>
  <si>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</si>
  <si>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</si>
  <si>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</si>
  <si>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</si>
  <si>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</si>
  <si>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</si>
  <si>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</si>
  <si>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</si>
  <si>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</si>
  <si>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</si>
  <si>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</si>
  <si>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</si>
  <si>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</si>
  <si>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</si>
  <si>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</si>
  <si>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</si>
  <si>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</si>
  <si>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</si>
  <si>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</si>
  <si>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</si>
  <si>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</si>
  <si>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</si>
  <si>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</si>
  <si>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</si>
  <si>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</si>
  <si>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</si>
  <si>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</si>
  <si>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</si>
  <si>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</si>
  <si>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</si>
  <si>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</si>
  <si>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</si>
  <si>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</si>
  <si>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</si>
  <si>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</si>
  <si>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</si>
  <si>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</si>
  <si>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</si>
  <si>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</si>
  <si>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</si>
  <si>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</si>
  <si>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</si>
  <si>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</si>
  <si>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</si>
  <si>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</si>
  <si>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</si>
  <si>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</si>
  <si>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</si>
  <si>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</si>
  <si>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</si>
  <si>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</si>
  <si>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</si>
  <si>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</si>
  <si>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</si>
  <si>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</si>
  <si>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</si>
  <si>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</si>
  <si>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</si>
  <si>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</si>
  <si>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</si>
  <si>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</si>
  <si>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</si>
  <si>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</si>
  <si>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</si>
  <si>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</si>
  <si>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</si>
  <si>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</si>
  <si>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</si>
  <si>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</si>
  <si>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</si>
  <si>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</si>
  <si>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</si>
  <si>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</si>
  <si>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</si>
  <si>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</si>
  <si>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</si>
  <si>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</si>
  <si>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</si>
  <si>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</si>
  <si>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</si>
  <si>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</si>
  <si>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</si>
  <si>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</si>
  <si>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</si>
  <si>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</si>
  <si>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</si>
  <si>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</si>
  <si>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</si>
  <si>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</si>
  <si>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</si>
  <si>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</si>
  <si>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</si>
  <si>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</si>
  <si>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</si>
  <si>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</si>
  <si>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</si>
  <si>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</si>
  <si>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</si>
  <si>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</si>
  <si>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</si>
  <si>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</si>
  <si>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</si>
  <si>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</si>
  <si>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</si>
  <si>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</si>
  <si>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</si>
  <si>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</si>
  <si>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</si>
  <si>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</si>
  <si>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</si>
  <si>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</si>
  <si>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</si>
  <si>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</si>
  <si>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</si>
  <si>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</si>
  <si>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</si>
  <si>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</si>
  <si>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</si>
  <si>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</si>
  <si>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</si>
  <si>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</si>
  <si>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</si>
  <si>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</si>
  <si>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</si>
  <si>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</si>
  <si>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</si>
  <si>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</si>
  <si>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</si>
  <si>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</si>
  <si>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</si>
  <si>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</si>
  <si>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</si>
  <si>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</si>
  <si>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</si>
  <si>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</si>
  <si>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</si>
  <si>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</si>
  <si>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</si>
  <si>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</si>
  <si>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</si>
  <si>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</si>
  <si>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</si>
  <si>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</si>
  <si>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</si>
  <si>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</si>
  <si>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</si>
  <si>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</si>
  <si>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</si>
  <si>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</si>
  <si>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</si>
  <si>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</si>
  <si>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</si>
  <si>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</si>
  <si>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</si>
  <si>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</si>
  <si>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</si>
  <si>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</si>
  <si>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</si>
  <si>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</si>
  <si>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</si>
  <si>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</si>
  <si>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</si>
  <si>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</si>
  <si>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</si>
  <si>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</si>
  <si>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</si>
  <si>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</si>
  <si>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</si>
  <si>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</si>
  <si>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</si>
  <si>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</si>
  <si>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</si>
  <si>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</si>
  <si>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</si>
  <si>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</si>
  <si>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</si>
  <si>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</si>
  <si>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</si>
  <si>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</si>
  <si>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</si>
  <si>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</si>
  <si>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</si>
  <si>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</si>
  <si>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</si>
  <si>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</si>
  <si>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</si>
  <si>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</si>
  <si>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</si>
  <si>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</si>
  <si>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</si>
  <si>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</si>
  <si>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</si>
  <si>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</si>
  <si>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</si>
  <si>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</si>
  <si>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</si>
  <si>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</si>
  <si>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</si>
  <si>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</si>
  <si>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</si>
  <si>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</si>
  <si>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</si>
  <si>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</si>
  <si>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</si>
  <si>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</si>
  <si>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</si>
  <si>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</si>
  <si>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</si>
  <si>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</si>
  <si>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</si>
  <si>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</si>
  <si>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</si>
  <si>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</si>
  <si>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</si>
  <si>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</si>
  <si>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</si>
  <si>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</si>
  <si>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</si>
  <si>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</si>
  <si>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</si>
  <si>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</si>
  <si>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</si>
  <si>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</si>
  <si>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</si>
  <si>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</si>
  <si>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</si>
  <si>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</si>
  <si>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</si>
  <si>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</si>
  <si>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</si>
  <si>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</si>
  <si>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</si>
  <si>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</si>
  <si>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</si>
  <si>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</si>
  <si>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</si>
  <si>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</si>
  <si>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</si>
  <si>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</si>
  <si>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</si>
  <si>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</si>
  <si>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</si>
  <si>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</si>
  <si>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</si>
  <si>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</si>
  <si>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</si>
  <si>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</si>
  <si>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</si>
  <si>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</si>
  <si>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</si>
  <si>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</si>
  <si>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</si>
  <si>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</si>
  <si>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</si>
  <si>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</si>
  <si>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</si>
  <si>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</si>
  <si>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</si>
  <si>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</si>
  <si>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</si>
  <si>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</si>
  <si>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</si>
  <si>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</si>
  <si>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</si>
  <si>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</si>
  <si>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</si>
  <si>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</si>
  <si>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</si>
  <si>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</si>
  <si>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</si>
  <si>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</si>
  <si>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</si>
  <si>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</si>
  <si>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</si>
  <si>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</si>
  <si>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</si>
  <si>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</si>
  <si>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</si>
  <si>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</si>
  <si>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</si>
  <si>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</si>
  <si>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</si>
  <si>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</si>
  <si>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</si>
  <si>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</si>
  <si>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</si>
  <si>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</si>
  <si>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</si>
  <si>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</si>
  <si>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</si>
  <si>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</si>
  <si>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</si>
  <si>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</si>
  <si>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</si>
  <si>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</si>
  <si>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</si>
  <si>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</si>
  <si>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</si>
  <si>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</si>
  <si>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</si>
  <si>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</si>
  <si>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</si>
  <si>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</si>
  <si>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</si>
  <si>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</si>
  <si>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</si>
  <si>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</si>
  <si>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</si>
  <si>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</si>
  <si>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</si>
  <si>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</si>
  <si>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</si>
  <si>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</si>
  <si>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</si>
  <si>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</si>
  <si>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</si>
  <si>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</si>
  <si>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</si>
  <si>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</si>
  <si>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</si>
  <si>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</si>
  <si>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</si>
  <si>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</si>
  <si>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</si>
  <si>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</si>
  <si>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</si>
  <si>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</si>
  <si>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</si>
  <si>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</si>
  <si>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</si>
  <si>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</si>
  <si>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</si>
  <si>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</si>
  <si>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</si>
  <si>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</si>
  <si>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</si>
  <si>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</si>
  <si>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</si>
  <si>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</si>
  <si>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</si>
  <si>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</si>
  <si>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</si>
  <si>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</si>
  <si>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</si>
  <si>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</si>
  <si>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</si>
  <si>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</si>
  <si>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</si>
  <si>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</si>
  <si>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</si>
  <si>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</si>
  <si>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</si>
  <si>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</si>
  <si>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</si>
  <si>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</si>
  <si>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</si>
  <si>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</si>
  <si>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</si>
  <si>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</si>
  <si>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</si>
  <si>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</si>
  <si>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</si>
  <si>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</si>
  <si>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</si>
  <si>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</si>
  <si>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</si>
  <si>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</si>
  <si>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</si>
  <si>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</si>
  <si>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</si>
  <si>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</si>
  <si>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</si>
  <si>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</si>
  <si>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</si>
  <si>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</si>
  <si>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</si>
  <si>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</si>
  <si>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</si>
  <si>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</si>
  <si>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</si>
  <si>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</si>
  <si>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</si>
  <si>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</si>
  <si>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</si>
  <si>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</si>
  <si>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</si>
  <si>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</si>
  <si>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</si>
  <si>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</si>
  <si>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</si>
  <si>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</si>
  <si>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</si>
  <si>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</si>
  <si>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</si>
  <si>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</si>
  <si>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</si>
  <si>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</si>
  <si>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</si>
  <si>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</si>
  <si>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</si>
  <si>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</si>
  <si>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</si>
  <si>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</si>
  <si>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 31.03.2023</t>
  </si>
  <si>
    <t>03454088</t>
  </si>
  <si>
    <t>HR</t>
  </si>
  <si>
    <t>010006549</t>
  </si>
  <si>
    <t>18928523252</t>
  </si>
  <si>
    <t>549300TMC6BYESPQ7W85</t>
  </si>
  <si>
    <t>1627</t>
  </si>
  <si>
    <t>PODRAVKA prehrambena industrija d.d., KOPRIVNICA</t>
  </si>
  <si>
    <t>KOPRIVNICA</t>
  </si>
  <si>
    <t>ANTE STARČEVIĆA 32</t>
  </si>
  <si>
    <t>podravka@podravka.hr</t>
  </si>
  <si>
    <t>www.podravka.hr</t>
  </si>
  <si>
    <t xml:space="preserve">BELUPO d.d.   </t>
  </si>
  <si>
    <t xml:space="preserve">ŽITO d.o.o. </t>
  </si>
  <si>
    <t xml:space="preserve">PODRAVKA d.o.o. SARAJEVO  </t>
  </si>
  <si>
    <t xml:space="preserve">PODRAVKA POLSKA Sp. z.o.o.   </t>
  </si>
  <si>
    <t xml:space="preserve">PODRAVKA-LAGRIS a.s.   </t>
  </si>
  <si>
    <t xml:space="preserve">PODRAVKA d.o.o. BEOGRAD   </t>
  </si>
  <si>
    <t>Koprivnica</t>
  </si>
  <si>
    <t>Ljubljana, Slovenija</t>
  </si>
  <si>
    <t>Sarajevo, BIH</t>
  </si>
  <si>
    <t>Warszawa, Poljska</t>
  </si>
  <si>
    <t>Dolni Lhota u Luhačovic, Češka</t>
  </si>
  <si>
    <t>Novi Beograd, Srbija</t>
  </si>
  <si>
    <t>Artner Kukec Julijana</t>
  </si>
  <si>
    <t>048 651 200</t>
  </si>
  <si>
    <t>Julijana.ArtnerKukec@podravka.hr</t>
  </si>
  <si>
    <t>Ernst &amp; Young d.o.o.</t>
  </si>
  <si>
    <t>Berislav Horvat</t>
  </si>
  <si>
    <t xml:space="preserve">stanje na dan 31.03.2023 </t>
  </si>
  <si>
    <t>Obveznik: PODRAVKA prehrambena industrija d.d., KOPRIVNICA</t>
  </si>
  <si>
    <t>u razdoblju 01.01.2023 do 31.03.2023</t>
  </si>
  <si>
    <t>u razdoblju 01.01.2023. do 31.03.2023.</t>
  </si>
  <si>
    <t>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Naziv izdavatelja:   PODRAVKA prehrambena industrija d.d., Ante Starčevića 32,  KOPRIVNICA
OIB:   18928523252
Izvještajno razdoblje:  01.01.2023. - 31.03.2023.
a)  Konsolidirani financijski izvještaji pripremljeni su u skladu s Međunarodnom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financijskim izvještajima.
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www.podravka.hr.
Sukladno Zakonu o uvođenju eura kao službene valute u Republici Hrvatskoj s 01.01.2023. godine Grupa je prilagodila izvještavanje podataka objavljenih u prethodnim razdobljima na način da je prethodno objavljene podatke u kunama preračunala u eure uz primjenu fiksnog tečaja konverzije 1 euro = 7,5345 kuna sukladno pravilima za preračunavanje i zaokruživanje iz navedenog Zakona.
Objašnjenja poslovnih događaja koji su značajni za razumijevanje promjena u izvještaju o financijskom položaju i poslovnim rezultatima za izvještajno tromjesečno razdoblje Izdavatelja u odnosu na zadnju poslovnu godinu navedeni su u pdf dokumentu (Rezultati poslovanja za razdoblje 01.01.2023. - 31.03.2023.), koji su istovremeno s ovim dokumentom objavljeni na internetskim stranicama burze, HANFE i Izdavatelja. 
b) Bilješke uz godišnje konsolidirane financijske izvještaje priložene su u revidiranom financijskom izvještaju Grupe Podravka. Revidirani godišnji financijski izvještaji su dostupni na internetskoj stranici www.podravka.hr.
c) Iste računovodstvene politike i metode se primjenjuju prilikom sastavljanja financijskih izvještaja za tromjesečno izvještajno razdoblje kao i u posljednjim godišnjim financijskim izvještajima.
d) Grupa ne obavlja djelatnost sezonske prirode.
e) Ostale objave koje propisuje MRS 34 - Financijsko izvještavanje za razdoblja tijekom godine su:  
Imovina s pravom korištenja iskazana je unutar dugotrajne materijalne imovine prema vrsti imovine, dok se obveze po osnovi najma iskazuju unutar dugoročnih i kratkoročnih obveza. 
Kratkoročni dio rezerviranja iskazan je unutar pozicije odgođeno plaćanje troškova i prihod budućeg razdoblja i na 31.03.2023. iznosi 6.222 tisuće eura (2022.: 5.748 tisuća eura), dok se obveze za kamate po kreditima iskazuju unutar pozicije Ostale kratkoročne obveze te na 31.03.2023. iznose 43 tisuće eura (2022.: 36 tisuća eura).
Troškovi zaposlenika u razdoblju 01. - 03.2023. iznose 35.244 tisuće eura (01. - 03.2022.: 32.436 tisuća eura) od čega neto plaće iznose 20.224 tisuće eura (01. - 03.2022.: 19.465 tisuća eura),  porezi i doprinosi iz plaća iznose 7.147 tisuća eura (01. - 03.2022.: 6.669 tisuća eura), doprinosi na plaće iznose 3.829 tisuća eura (01. - 03.2022.: 3.606 tisuća eura), dok ostali troškovi zaposlenika iznose 4.044 tisuće eura (01. - 03.2022.: 2.696 tisuća eura).
Tromjesečni konsolidirani financijski izvještaji su konsolidirani financijski izvještaji krajnje matice, a dostupni su na internetskim stranicama Izdavatelja www.podravka.hr. 
f) U bilješkama uz financijske izvještaje za tromjesečna razdoblja, osim gore navedenih informacija, objavljuju se i sljedeće informacije:	
1.													
Naziv izdavatelja: PODRAVKA prehrambena industrija d.d., Ante Starčevića 32,  KOPRIVNICA
Pravni oblik: dioničko društvo
Država osnivanja: Republika Hrvatska
MBS: 010006549
OIB: 18928523252
2. Tijekom 2023. godine računovodstvene politike nisu se mijenjale.
3. Grupa ima potencijalne obveze po danim garancijama i jamstvima koje nisu priznate u konsolidiranom izvještaju o financijskom položaju. Na dan 31.03.2023. dane garancije i jamstva iznose 3.595 tisuća eura (2022.: 3.131 tisuća eura).  Prema procijeni Uprave Grupe na dan 31.03.2023. ne postoji značajna vjerojatnost nastanka navedenih obveza za Grupu. 
Na dan 31.03.2023. godine izvanbilančni zapisi iznose 19.208 tisuća eura (2022.: 16.307 tisuća eura).
4. Grupa je u razdoblju 01. - 03.2023. imala utjecaj nepovoljnog kretanja tečajnih razlika po kupcima i dobavljačima te kamatama po kupcima u iznosu od 420 tisuća eura iskazanih u okviru pozicije ostali poslovni rashodi (izvan grupe) (01. - 03.2022.: nepovoljan utjecaj 3.168 tisuće eura unutar pozicije ostali poslovni rashodi). 
Grupa je u razdoblju 01. - 03.2023. ostvarila dobitke od prodaje i rashoda materijalne i nematerijalne imovine u iznosu od 102 tisuće eura (01. - 03.2022.: 172 tisuće eura) iskazane u okviru pozicije ostali poslovni prihodi (izvan grupe).
5. Dugovanja Grupe koja dospijevaju nakon više od 5 godina odnose se na obveze po najmu u iznosu od 2.239 tisuća eura (2022.: 2.144 tisuće eura).
Građevinski objekti, zemljište i oprema Grupe neto knjigovodstvene vrijednosti 42.077 tisuća eura (2022.: 43.961 tisuću eura) založeni su kao garancija za kreditne obveze Grupe.
6. Prosječan broj zaposlenih Grupe u razdoblju 01. - 03.2023. godine iznosi 6.265 zaposlenika (01. - 03.2022.: 6.538 zaposlenika).					
7. U razdoblju 01.- 03. 2023. Grupa je od ukupnog troška plaća u svrhu vlastitog razvoja kapitalizirala 13 tisuća eura troška ljudskog rada (01. - 03. 2022.: 35 tisuća eura) od čega neto plaće iznose 9 tisuća eura (01. - 03. 2022.: 23 tisuće eura),  doprinosi iz plaća iznose 2 tisuće eura (01. - 03. 2022.: 6 tisuća eura), doprinosi na plaće iznose 1 tisuću eura (01. - 03. 2022.: 4 tisuće eura), a porez iznosi 1 tisuću eura (01. - 03. 2022.: 2 tisuće eura).
8. Stanje odgođene porezne imovine na 31.03.2023. iznosi 15.391 tisuća eura (2022.: 16.962 tisuće eura). Tijekom 2023. godine odgođena porezna imovina smanjena je za iznos od 1.571 tisuću eura (tijekom 2022.: smanjenje za 2.960 tisuća eura), a što se najvećim dijelom odnosi na smanjenje odgođene porezne imovine s osnova porezne olakšice u iznosu od 1.563 tisuće EUR. 
Stanje odgođene porezne obveze na dan 31.03.2023. iznosi 4.145 tisuća eura (2022.: 4.166 tisuća eura).
9. Grupa nema sudjelujućih interesa.										
10. Grupa ima upisani temeljni kapital koji se sastoji od 7.120.003 dionica nominalne vrijednosti 29,2 eura. Tijekom 2023. godine nije bilo promjene u upisanom temeljnom kapitalu.
11. U prethodnim godinama Grupa je dodjeljivala opcije na kupnju dionica Podravke d.d. rukovodstvu. Cijena iskorištenja odobrene opcije jednaka je prosječnoj ponderiranoj cijeni dionice Podravke d.d. ostvarenoj na Zagrebačkoj burzi u godini u kojoj je opcija dodijeljena. Na dan 31.03.2023. godine broj preostalih dodijeljenih opcija je 140.438 (2022: 142.772). Na razini Grupe postoje dugoročni planovi dodjele dionica ključnom rukovodstvu Grupe za razdoblje 2022. do 2024. godine.
12. Grupa nema udjela u društvima s neograničenom odgovornosti.							
13., 14. i 15. Izdavatelj je najveća Grupa i nije kontrolirani član niti jedne grupe. Podravka prehrambena industrija d.d., Ante Starčevića 32, Koprivnica sastavlja tromjesečne konsolidirane financijske izvještaje najveće Grupe, a dostupni su na internetskim stranicama Izdavatelja.
16. Grupa nema materijalnih aranžmana sa društvima koja nisu uključena u nerevidirane konsolidirane financijske izvještaje na dan 31.03.2023.	
17. Nema značajnih događaja koji su nastupili nakon datuma bilance i nisu odraženi u računu dobiti i gubitka ili bilanci.
Detaljnije informacije o financijskim izvještajima i utjecaju rusko-ukrajinske krize na poslovanje Grupe Podravka dostupne su u PDF dokumentu "Rezultati poslovanja Grupe Podravka za razdoblje siječanj - ožujak 2023. - nerevidirano" koji je istovremeno s ovim dokumentom objavljen na internetskim stranicama HANFE, Zagrebačke burze i Izdavatelja.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</si>
</sst>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3">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14" fontId="4" fillId="14" borderId="0" xfId="4" applyNumberFormat="1" applyFont="1" applyFill="1" applyBorder="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Border="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Border="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31" fillId="0" borderId="0" xfId="4" applyFont="1" applyFill="1" applyProtection="1">
      <protection locked="0"/>
    </xf>
    <xf numFmtId="0" fontId="33" fillId="0" borderId="0" xfId="4" applyFont="1" applyFill="1" applyProtection="1">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horizontal="right" vertical="center" wrapText="1"/>
      <protection locked="0"/>
    </xf>
    <xf numFmtId="0" fontId="4" fillId="11" borderId="0" xfId="4" applyFont="1" applyFill="1" applyBorder="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Border="1" applyAlignment="1" applyProtection="1">
      <alignment wrapText="1"/>
      <protection locked="0"/>
    </xf>
    <xf numFmtId="0" fontId="29" fillId="11" borderId="35" xfId="4" applyFont="1" applyFill="1" applyBorder="1" applyProtection="1">
      <protection locked="0"/>
    </xf>
    <xf numFmtId="0" fontId="5" fillId="11" borderId="0" xfId="4" applyFont="1" applyFill="1" applyBorder="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Border="1" applyAlignment="1" applyProtection="1">
      <alignment vertical="center"/>
      <protection locked="0"/>
    </xf>
    <xf numFmtId="0" fontId="29" fillId="11" borderId="0" xfId="4" applyFont="1" applyFill="1" applyBorder="1" applyAlignment="1" applyProtection="1">
      <alignment vertical="top"/>
      <protection locked="0"/>
    </xf>
    <xf numFmtId="0" fontId="4" fillId="11" borderId="0" xfId="4" applyFont="1" applyFill="1" applyBorder="1" applyAlignment="1" applyProtection="1">
      <alignment vertical="center"/>
      <protection locked="0"/>
    </xf>
    <xf numFmtId="0" fontId="29" fillId="11" borderId="0" xfId="4" applyFont="1" applyFill="1" applyBorder="1" applyAlignment="1" applyProtection="1">
      <alignment vertical="center"/>
      <protection locked="0"/>
    </xf>
    <xf numFmtId="0" fontId="29" fillId="11" borderId="35" xfId="4" applyFont="1" applyFill="1" applyBorder="1" applyAlignment="1" applyProtection="1">
      <alignment vertical="center"/>
      <protection locked="0"/>
    </xf>
    <xf numFmtId="0" fontId="29" fillId="11" borderId="0" xfId="4" applyFont="1" applyFill="1" applyBorder="1" applyAlignment="1" applyProtection="1">
      <protection locked="0"/>
    </xf>
    <xf numFmtId="0" fontId="32" fillId="11" borderId="0" xfId="4" applyFont="1" applyFill="1" applyBorder="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Border="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Border="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5" fillId="11" borderId="34" xfId="4" applyFont="1" applyFill="1" applyBorder="1" applyAlignment="1" applyProtection="1">
      <alignment horizontal="right" vertical="center" wrapText="1"/>
      <protection locked="0"/>
    </xf>
    <xf numFmtId="0" fontId="5" fillId="11" borderId="0" xfId="4" applyFont="1" applyFill="1" applyBorder="1" applyAlignment="1" applyProtection="1">
      <alignment horizontal="right" vertical="center" wrapText="1"/>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29" fillId="11" borderId="0" xfId="4" applyFont="1" applyFill="1" applyBorder="1" applyProtection="1">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Border="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Border="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Border="1" applyAlignment="1" applyProtection="1">
      <alignment horizontal="left" vertical="center"/>
      <protection locked="0"/>
    </xf>
    <xf numFmtId="0" fontId="29" fillId="11" borderId="0" xfId="4" applyFont="1" applyFill="1" applyBorder="1" applyAlignment="1" applyProtection="1">
      <alignment vertical="top"/>
      <protection locked="0"/>
    </xf>
    <xf numFmtId="0" fontId="5" fillId="11" borderId="0" xfId="4" applyFont="1" applyFill="1" applyBorder="1" applyAlignment="1" applyProtection="1">
      <alignment vertical="top"/>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Alignment="1" applyProtection="1">
      <alignment vertical="top" wrapText="1"/>
      <protection locked="0"/>
    </xf>
    <xf numFmtId="0" fontId="5" fillId="11" borderId="34" xfId="4" applyFont="1" applyFill="1" applyBorder="1" applyAlignment="1" applyProtection="1">
      <alignment horizontal="center" vertical="center"/>
      <protection locked="0"/>
    </xf>
    <xf numFmtId="0" fontId="5" fillId="11" borderId="34" xfId="4" applyFont="1" applyFill="1" applyBorder="1" applyAlignment="1" applyProtection="1">
      <alignment horizontal="right" vertical="center"/>
      <protection locked="0"/>
    </xf>
    <xf numFmtId="0" fontId="5" fillId="11" borderId="0" xfId="4" applyFont="1" applyFill="1" applyBorder="1" applyAlignment="1" applyProtection="1">
      <alignment horizontal="right" vertical="center"/>
      <protection locked="0"/>
    </xf>
    <xf numFmtId="0" fontId="30" fillId="11" borderId="0" xfId="4" applyFont="1" applyFill="1" applyBorder="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Border="1" applyAlignment="1" applyProtection="1">
      <alignment vertical="center" wrapText="1"/>
      <protection locked="0"/>
    </xf>
    <xf numFmtId="0" fontId="5" fillId="11" borderId="35" xfId="4" applyFont="1" applyFill="1" applyBorder="1" applyAlignment="1" applyProtection="1">
      <alignment horizontal="right" vertical="center" wrapText="1"/>
      <protection locked="0"/>
    </xf>
    <xf numFmtId="0" fontId="30" fillId="11" borderId="34" xfId="4" applyFont="1" applyFill="1" applyBorder="1" applyAlignment="1" applyProtection="1">
      <alignment vertical="center"/>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Border="1" applyAlignment="1" applyProtection="1">
      <alignment horizontal="center" vertical="center" wrapText="1"/>
      <protection locked="0"/>
    </xf>
    <xf numFmtId="0" fontId="5" fillId="11" borderId="35" xfId="4" applyFont="1" applyFill="1" applyBorder="1" applyAlignment="1" applyProtection="1">
      <alignment horizontal="right" vertical="center"/>
      <protection locked="0"/>
    </xf>
    <xf numFmtId="0" fontId="29" fillId="11" borderId="0" xfId="4" applyFont="1" applyFill="1" applyBorder="1" applyAlignment="1" applyProtection="1">
      <alignment wrapText="1"/>
      <protection locked="0"/>
    </xf>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pplyProtection="1">
      <alignment horizontal="center" vertical="center" wrapText="1"/>
      <protection locked="0"/>
    </xf>
    <xf numFmtId="0" fontId="4" fillId="0" borderId="0" xfId="4" applyFont="1" applyFill="1" applyBorder="1" applyAlignment="1" applyProtection="1">
      <alignment horizontal="center" vertical="center" wrapText="1"/>
      <protection locked="0"/>
    </xf>
    <xf numFmtId="0" fontId="4" fillId="0" borderId="35" xfId="4" applyFont="1" applyFill="1" applyBorder="1" applyAlignment="1" applyProtection="1">
      <alignment horizontal="center" vertical="center" wrapText="1"/>
      <protection locked="0"/>
    </xf>
    <xf numFmtId="0" fontId="29" fillId="11" borderId="34" xfId="4" applyFont="1" applyFill="1" applyBorder="1" applyAlignment="1" applyProtection="1">
      <alignment wrapText="1"/>
      <protection locked="0"/>
    </xf>
    <xf numFmtId="0" fontId="5" fillId="0" borderId="33"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5" fillId="0" borderId="33" xfId="0" applyFont="1" applyFill="1" applyBorder="1" applyAlignment="1" applyProtection="1">
      <alignment horizontal="left" vertical="center" wrapText="1" inden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5" fillId="11" borderId="33" xfId="0" applyFont="1" applyFill="1" applyBorder="1" applyAlignment="1" applyProtection="1">
      <alignment horizontal="left" vertical="center" wrapText="1" indent="1"/>
    </xf>
    <xf numFmtId="0" fontId="15"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12" fillId="10" borderId="33" xfId="0" applyFont="1" applyFill="1" applyBorder="1" applyAlignment="1" applyProtection="1">
      <alignment horizontal="left" vertical="center" wrapText="1"/>
    </xf>
    <xf numFmtId="0" fontId="12" fillId="7" borderId="33" xfId="0" applyFont="1" applyFill="1" applyBorder="1" applyAlignment="1" applyProtection="1">
      <alignment horizontal="left" vertical="center" wrapText="1" shrinkToFit="1"/>
    </xf>
    <xf numFmtId="0" fontId="12" fillId="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9" borderId="13"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12" fillId="9" borderId="14"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5" fillId="0" borderId="22" xfId="0" applyFont="1" applyFill="1" applyBorder="1" applyAlignment="1" applyProtection="1">
      <alignment horizontal="left" vertical="center" wrapText="1" inden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22" xfId="0" applyFont="1" applyFill="1" applyBorder="1" applyAlignment="1" applyProtection="1">
      <alignment horizontal="left" vertical="center" wrapText="1"/>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3" fillId="0" borderId="32" xfId="0" applyFont="1" applyBorder="1" applyProtection="1"/>
    <xf numFmtId="0" fontId="18"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0" fontId="35" fillId="0" borderId="0" xfId="0" applyFont="1" applyAlignment="1">
      <alignment horizontal="justify" vertical="top" wrapText="1"/>
    </xf>
    <xf numFmtId="0" fontId="35" fillId="0" borderId="0" xfId="0" applyFont="1" applyAlignment="1">
      <alignment horizontal="justify"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2"/>
  <sheetViews>
    <sheetView tabSelected="1" zoomScaleNormal="100" workbookViewId="0">
      <selection activeCell="K4" sqref="K4"/>
    </sheetView>
  </sheetViews>
  <sheetFormatPr defaultColWidth="9.140625" defaultRowHeight="15" x14ac:dyDescent="0.25"/>
  <cols>
    <col min="1" max="8" width="9.140625" style="85"/>
    <col min="9" max="9" width="15.28515625" style="85" customWidth="1"/>
    <col min="10" max="10" width="11" style="85" bestFit="1" customWidth="1"/>
    <col min="11" max="13" width="9.140625" style="83"/>
    <col min="14" max="14" width="9.140625" style="84"/>
    <col min="15" max="20" width="9.140625" style="83"/>
    <col min="21" max="16384" width="9.140625" style="85"/>
  </cols>
  <sheetData>
    <row r="1" spans="1:20" ht="15.75" x14ac:dyDescent="0.25">
      <c r="A1" s="175" t="s">
        <v>307</v>
      </c>
      <c r="B1" s="176"/>
      <c r="C1" s="176"/>
      <c r="D1" s="81"/>
      <c r="E1" s="81"/>
      <c r="F1" s="81"/>
      <c r="G1" s="81"/>
      <c r="H1" s="81"/>
      <c r="I1" s="81"/>
      <c r="J1" s="82"/>
    </row>
    <row r="2" spans="1:20" ht="14.45" customHeight="1" x14ac:dyDescent="0.25">
      <c r="A2" s="177" t="s">
        <v>323</v>
      </c>
      <c r="B2" s="178"/>
      <c r="C2" s="178"/>
      <c r="D2" s="178"/>
      <c r="E2" s="178"/>
      <c r="F2" s="178"/>
      <c r="G2" s="178"/>
      <c r="H2" s="178"/>
      <c r="I2" s="178"/>
      <c r="J2" s="179"/>
      <c r="N2" s="84">
        <v>1</v>
      </c>
    </row>
    <row r="3" spans="1:20" x14ac:dyDescent="0.25">
      <c r="A3" s="86"/>
      <c r="B3" s="87"/>
      <c r="C3" s="87"/>
      <c r="D3" s="87"/>
      <c r="E3" s="87"/>
      <c r="F3" s="87"/>
      <c r="G3" s="87"/>
      <c r="H3" s="87"/>
      <c r="I3" s="87"/>
      <c r="J3" s="88"/>
      <c r="N3" s="84">
        <v>2</v>
      </c>
    </row>
    <row r="4" spans="1:20" ht="33.6" customHeight="1" x14ac:dyDescent="0.25">
      <c r="A4" s="180" t="s">
        <v>308</v>
      </c>
      <c r="B4" s="181"/>
      <c r="C4" s="181"/>
      <c r="D4" s="181"/>
      <c r="E4" s="182">
        <v>44927</v>
      </c>
      <c r="F4" s="183"/>
      <c r="G4" s="89" t="s">
        <v>0</v>
      </c>
      <c r="H4" s="182" t="s">
        <v>447</v>
      </c>
      <c r="I4" s="183"/>
      <c r="J4" s="90"/>
      <c r="N4" s="84">
        <v>3</v>
      </c>
    </row>
    <row r="5" spans="1:20" s="91" customFormat="1" ht="10.15" customHeight="1" x14ac:dyDescent="0.25">
      <c r="A5" s="184"/>
      <c r="B5" s="185"/>
      <c r="C5" s="185"/>
      <c r="D5" s="185"/>
      <c r="E5" s="185"/>
      <c r="F5" s="185"/>
      <c r="G5" s="185"/>
      <c r="H5" s="185"/>
      <c r="I5" s="185"/>
      <c r="J5" s="186"/>
      <c r="N5" s="92">
        <v>4</v>
      </c>
    </row>
    <row r="6" spans="1:20" ht="20.45" customHeight="1" x14ac:dyDescent="0.25">
      <c r="A6" s="93"/>
      <c r="B6" s="94" t="s">
        <v>328</v>
      </c>
      <c r="C6" s="95"/>
      <c r="D6" s="95"/>
      <c r="E6" s="45">
        <v>2023</v>
      </c>
      <c r="F6" s="42"/>
      <c r="G6" s="89"/>
      <c r="H6" s="42"/>
      <c r="I6" s="43"/>
      <c r="J6" s="96"/>
    </row>
    <row r="7" spans="1:20" s="99" customFormat="1" ht="10.9" customHeight="1" x14ac:dyDescent="0.25">
      <c r="A7" s="93"/>
      <c r="B7" s="95"/>
      <c r="C7" s="95"/>
      <c r="D7" s="95"/>
      <c r="E7" s="44"/>
      <c r="F7" s="44"/>
      <c r="G7" s="89"/>
      <c r="H7" s="42"/>
      <c r="I7" s="43"/>
      <c r="J7" s="96"/>
      <c r="K7" s="97"/>
      <c r="L7" s="97"/>
      <c r="M7" s="97"/>
      <c r="N7" s="98"/>
      <c r="O7" s="97"/>
      <c r="P7" s="97"/>
      <c r="Q7" s="97"/>
      <c r="R7" s="97"/>
      <c r="S7" s="97"/>
      <c r="T7" s="97"/>
    </row>
    <row r="8" spans="1:20" ht="20.45" customHeight="1" x14ac:dyDescent="0.25">
      <c r="A8" s="93"/>
      <c r="B8" s="94" t="s">
        <v>329</v>
      </c>
      <c r="C8" s="95"/>
      <c r="D8" s="95"/>
      <c r="E8" s="45">
        <v>1</v>
      </c>
      <c r="F8" s="42"/>
      <c r="G8" s="89"/>
      <c r="H8" s="42"/>
      <c r="I8" s="43"/>
      <c r="J8" s="96"/>
    </row>
    <row r="9" spans="1:20" s="99" customFormat="1" ht="10.9" customHeight="1" x14ac:dyDescent="0.25">
      <c r="A9" s="93"/>
      <c r="B9" s="95"/>
      <c r="C9" s="95"/>
      <c r="D9" s="95"/>
      <c r="E9" s="44"/>
      <c r="F9" s="44"/>
      <c r="G9" s="89"/>
      <c r="H9" s="44"/>
      <c r="I9" s="46"/>
      <c r="J9" s="96"/>
      <c r="K9" s="97"/>
      <c r="L9" s="97"/>
      <c r="M9" s="97"/>
      <c r="N9" s="98"/>
      <c r="O9" s="97"/>
      <c r="P9" s="97"/>
      <c r="Q9" s="97"/>
      <c r="R9" s="97"/>
      <c r="S9" s="97"/>
      <c r="T9" s="97"/>
    </row>
    <row r="10" spans="1:20" ht="37.9" customHeight="1" x14ac:dyDescent="0.25">
      <c r="A10" s="171" t="s">
        <v>330</v>
      </c>
      <c r="B10" s="172"/>
      <c r="C10" s="172"/>
      <c r="D10" s="172"/>
      <c r="E10" s="172"/>
      <c r="F10" s="172"/>
      <c r="G10" s="172"/>
      <c r="H10" s="172"/>
      <c r="I10" s="172"/>
      <c r="J10" s="100"/>
    </row>
    <row r="11" spans="1:20" ht="24.6" customHeight="1" x14ac:dyDescent="0.25">
      <c r="A11" s="159" t="s">
        <v>309</v>
      </c>
      <c r="B11" s="173"/>
      <c r="C11" s="165" t="s">
        <v>448</v>
      </c>
      <c r="D11" s="166"/>
      <c r="E11" s="101"/>
      <c r="F11" s="132" t="s">
        <v>331</v>
      </c>
      <c r="G11" s="169"/>
      <c r="H11" s="148" t="s">
        <v>449</v>
      </c>
      <c r="I11" s="149"/>
      <c r="J11" s="102"/>
    </row>
    <row r="12" spans="1:20" ht="14.45" customHeight="1" x14ac:dyDescent="0.25">
      <c r="A12" s="103"/>
      <c r="B12" s="80"/>
      <c r="C12" s="80"/>
      <c r="D12" s="80"/>
      <c r="E12" s="174"/>
      <c r="F12" s="174"/>
      <c r="G12" s="174"/>
      <c r="H12" s="174"/>
      <c r="I12" s="104"/>
      <c r="J12" s="102"/>
    </row>
    <row r="13" spans="1:20" ht="21" customHeight="1" x14ac:dyDescent="0.25">
      <c r="A13" s="131" t="s">
        <v>324</v>
      </c>
      <c r="B13" s="169"/>
      <c r="C13" s="165" t="s">
        <v>450</v>
      </c>
      <c r="D13" s="166"/>
      <c r="E13" s="187"/>
      <c r="F13" s="174"/>
      <c r="G13" s="174"/>
      <c r="H13" s="174"/>
      <c r="I13" s="104"/>
      <c r="J13" s="102"/>
    </row>
    <row r="14" spans="1:20" ht="10.9" customHeight="1" x14ac:dyDescent="0.25">
      <c r="A14" s="101"/>
      <c r="B14" s="104"/>
      <c r="C14" s="80"/>
      <c r="D14" s="80"/>
      <c r="E14" s="138"/>
      <c r="F14" s="138"/>
      <c r="G14" s="138"/>
      <c r="H14" s="138"/>
      <c r="I14" s="80"/>
      <c r="J14" s="105"/>
    </row>
    <row r="15" spans="1:20" ht="22.9" customHeight="1" x14ac:dyDescent="0.25">
      <c r="A15" s="131" t="s">
        <v>310</v>
      </c>
      <c r="B15" s="169"/>
      <c r="C15" s="165" t="s">
        <v>451</v>
      </c>
      <c r="D15" s="166"/>
      <c r="E15" s="170"/>
      <c r="F15" s="161"/>
      <c r="G15" s="106" t="s">
        <v>332</v>
      </c>
      <c r="H15" s="148" t="s">
        <v>452</v>
      </c>
      <c r="I15" s="149"/>
      <c r="J15" s="107"/>
    </row>
    <row r="16" spans="1:20" ht="10.9" customHeight="1" x14ac:dyDescent="0.25">
      <c r="A16" s="101"/>
      <c r="B16" s="104"/>
      <c r="C16" s="80"/>
      <c r="D16" s="80"/>
      <c r="E16" s="138"/>
      <c r="F16" s="138"/>
      <c r="G16" s="138"/>
      <c r="H16" s="138"/>
      <c r="I16" s="80"/>
      <c r="J16" s="105"/>
    </row>
    <row r="17" spans="1:10" ht="22.9" customHeight="1" x14ac:dyDescent="0.25">
      <c r="A17" s="108"/>
      <c r="B17" s="106" t="s">
        <v>333</v>
      </c>
      <c r="C17" s="165" t="s">
        <v>453</v>
      </c>
      <c r="D17" s="166"/>
      <c r="E17" s="109"/>
      <c r="F17" s="109"/>
      <c r="G17" s="109"/>
      <c r="H17" s="109"/>
      <c r="I17" s="109"/>
      <c r="J17" s="107"/>
    </row>
    <row r="18" spans="1:10" x14ac:dyDescent="0.25">
      <c r="A18" s="167"/>
      <c r="B18" s="168"/>
      <c r="C18" s="138"/>
      <c r="D18" s="138"/>
      <c r="E18" s="138"/>
      <c r="F18" s="138"/>
      <c r="G18" s="138"/>
      <c r="H18" s="138"/>
      <c r="I18" s="80"/>
      <c r="J18" s="105"/>
    </row>
    <row r="19" spans="1:10" x14ac:dyDescent="0.25">
      <c r="A19" s="159" t="s">
        <v>311</v>
      </c>
      <c r="B19" s="160"/>
      <c r="C19" s="139" t="s">
        <v>454</v>
      </c>
      <c r="D19" s="140"/>
      <c r="E19" s="140"/>
      <c r="F19" s="140"/>
      <c r="G19" s="140"/>
      <c r="H19" s="140"/>
      <c r="I19" s="140"/>
      <c r="J19" s="141"/>
    </row>
    <row r="20" spans="1:10" x14ac:dyDescent="0.25">
      <c r="A20" s="103"/>
      <c r="B20" s="80"/>
      <c r="C20" s="110"/>
      <c r="D20" s="80"/>
      <c r="E20" s="138"/>
      <c r="F20" s="138"/>
      <c r="G20" s="138"/>
      <c r="H20" s="138"/>
      <c r="I20" s="80"/>
      <c r="J20" s="105"/>
    </row>
    <row r="21" spans="1:10" x14ac:dyDescent="0.25">
      <c r="A21" s="159" t="s">
        <v>312</v>
      </c>
      <c r="B21" s="160"/>
      <c r="C21" s="148">
        <v>48000</v>
      </c>
      <c r="D21" s="149"/>
      <c r="E21" s="138"/>
      <c r="F21" s="138"/>
      <c r="G21" s="139" t="s">
        <v>455</v>
      </c>
      <c r="H21" s="140"/>
      <c r="I21" s="140"/>
      <c r="J21" s="141"/>
    </row>
    <row r="22" spans="1:10" x14ac:dyDescent="0.25">
      <c r="A22" s="103"/>
      <c r="B22" s="80"/>
      <c r="C22" s="80"/>
      <c r="D22" s="80"/>
      <c r="E22" s="138"/>
      <c r="F22" s="138"/>
      <c r="G22" s="138"/>
      <c r="H22" s="138"/>
      <c r="I22" s="80"/>
      <c r="J22" s="105"/>
    </row>
    <row r="23" spans="1:10" x14ac:dyDescent="0.25">
      <c r="A23" s="159" t="s">
        <v>313</v>
      </c>
      <c r="B23" s="160"/>
      <c r="C23" s="139" t="s">
        <v>456</v>
      </c>
      <c r="D23" s="140"/>
      <c r="E23" s="140"/>
      <c r="F23" s="140"/>
      <c r="G23" s="140"/>
      <c r="H23" s="140"/>
      <c r="I23" s="140"/>
      <c r="J23" s="141"/>
    </row>
    <row r="24" spans="1:10" x14ac:dyDescent="0.25">
      <c r="A24" s="103"/>
      <c r="B24" s="80"/>
      <c r="C24" s="80"/>
      <c r="D24" s="80"/>
      <c r="E24" s="138"/>
      <c r="F24" s="138"/>
      <c r="G24" s="138"/>
      <c r="H24" s="138"/>
      <c r="I24" s="80"/>
      <c r="J24" s="105"/>
    </row>
    <row r="25" spans="1:10" x14ac:dyDescent="0.25">
      <c r="A25" s="159" t="s">
        <v>314</v>
      </c>
      <c r="B25" s="160"/>
      <c r="C25" s="162" t="s">
        <v>457</v>
      </c>
      <c r="D25" s="163"/>
      <c r="E25" s="163"/>
      <c r="F25" s="163"/>
      <c r="G25" s="163"/>
      <c r="H25" s="163"/>
      <c r="I25" s="163"/>
      <c r="J25" s="164"/>
    </row>
    <row r="26" spans="1:10" x14ac:dyDescent="0.25">
      <c r="A26" s="103"/>
      <c r="B26" s="80"/>
      <c r="C26" s="110"/>
      <c r="D26" s="80"/>
      <c r="E26" s="138"/>
      <c r="F26" s="138"/>
      <c r="G26" s="138"/>
      <c r="H26" s="138"/>
      <c r="I26" s="80"/>
      <c r="J26" s="105"/>
    </row>
    <row r="27" spans="1:10" x14ac:dyDescent="0.25">
      <c r="A27" s="159" t="s">
        <v>315</v>
      </c>
      <c r="B27" s="160"/>
      <c r="C27" s="162" t="s">
        <v>458</v>
      </c>
      <c r="D27" s="163"/>
      <c r="E27" s="163"/>
      <c r="F27" s="163"/>
      <c r="G27" s="163"/>
      <c r="H27" s="163"/>
      <c r="I27" s="163"/>
      <c r="J27" s="164"/>
    </row>
    <row r="28" spans="1:10" ht="13.9" customHeight="1" x14ac:dyDescent="0.25">
      <c r="A28" s="103"/>
      <c r="B28" s="80"/>
      <c r="C28" s="110"/>
      <c r="D28" s="80"/>
      <c r="E28" s="138"/>
      <c r="F28" s="138"/>
      <c r="G28" s="138"/>
      <c r="H28" s="138"/>
      <c r="I28" s="80"/>
      <c r="J28" s="105"/>
    </row>
    <row r="29" spans="1:10" ht="22.9" customHeight="1" x14ac:dyDescent="0.25">
      <c r="A29" s="131" t="s">
        <v>325</v>
      </c>
      <c r="B29" s="160"/>
      <c r="C29" s="47">
        <v>6272</v>
      </c>
      <c r="D29" s="111"/>
      <c r="E29" s="142"/>
      <c r="F29" s="142"/>
      <c r="G29" s="142"/>
      <c r="H29" s="142"/>
      <c r="I29" s="112"/>
      <c r="J29" s="113"/>
    </row>
    <row r="30" spans="1:10" x14ac:dyDescent="0.25">
      <c r="A30" s="103"/>
      <c r="B30" s="80"/>
      <c r="C30" s="80"/>
      <c r="D30" s="80"/>
      <c r="E30" s="138"/>
      <c r="F30" s="138"/>
      <c r="G30" s="138"/>
      <c r="H30" s="138"/>
      <c r="I30" s="112"/>
      <c r="J30" s="113"/>
    </row>
    <row r="31" spans="1:10" x14ac:dyDescent="0.25">
      <c r="A31" s="159" t="s">
        <v>316</v>
      </c>
      <c r="B31" s="160"/>
      <c r="C31" s="48" t="s">
        <v>336</v>
      </c>
      <c r="D31" s="158" t="s">
        <v>334</v>
      </c>
      <c r="E31" s="146"/>
      <c r="F31" s="146"/>
      <c r="G31" s="146"/>
      <c r="H31" s="114"/>
      <c r="I31" s="115" t="s">
        <v>335</v>
      </c>
      <c r="J31" s="116" t="s">
        <v>336</v>
      </c>
    </row>
    <row r="32" spans="1:10" x14ac:dyDescent="0.25">
      <c r="A32" s="159"/>
      <c r="B32" s="160"/>
      <c r="C32" s="117"/>
      <c r="D32" s="89"/>
      <c r="E32" s="161"/>
      <c r="F32" s="161"/>
      <c r="G32" s="161"/>
      <c r="H32" s="161"/>
      <c r="I32" s="112"/>
      <c r="J32" s="113"/>
    </row>
    <row r="33" spans="1:10" x14ac:dyDescent="0.25">
      <c r="A33" s="159" t="s">
        <v>326</v>
      </c>
      <c r="B33" s="160"/>
      <c r="C33" s="47" t="s">
        <v>338</v>
      </c>
      <c r="D33" s="158" t="s">
        <v>337</v>
      </c>
      <c r="E33" s="146"/>
      <c r="F33" s="146"/>
      <c r="G33" s="146"/>
      <c r="H33" s="109"/>
      <c r="I33" s="115" t="s">
        <v>338</v>
      </c>
      <c r="J33" s="116" t="s">
        <v>339</v>
      </c>
    </row>
    <row r="34" spans="1:10" x14ac:dyDescent="0.25">
      <c r="A34" s="103"/>
      <c r="B34" s="80"/>
      <c r="C34" s="80"/>
      <c r="D34" s="80"/>
      <c r="E34" s="138"/>
      <c r="F34" s="138"/>
      <c r="G34" s="138"/>
      <c r="H34" s="138"/>
      <c r="I34" s="80"/>
      <c r="J34" s="105"/>
    </row>
    <row r="35" spans="1:10" x14ac:dyDescent="0.25">
      <c r="A35" s="158" t="s">
        <v>327</v>
      </c>
      <c r="B35" s="146"/>
      <c r="C35" s="146"/>
      <c r="D35" s="146"/>
      <c r="E35" s="146" t="s">
        <v>317</v>
      </c>
      <c r="F35" s="146"/>
      <c r="G35" s="146"/>
      <c r="H35" s="146"/>
      <c r="I35" s="146"/>
      <c r="J35" s="118" t="s">
        <v>318</v>
      </c>
    </row>
    <row r="36" spans="1:10" x14ac:dyDescent="0.25">
      <c r="A36" s="103"/>
      <c r="B36" s="80"/>
      <c r="C36" s="80"/>
      <c r="D36" s="80"/>
      <c r="E36" s="138"/>
      <c r="F36" s="138"/>
      <c r="G36" s="138"/>
      <c r="H36" s="138"/>
      <c r="I36" s="80"/>
      <c r="J36" s="113"/>
    </row>
    <row r="37" spans="1:10" x14ac:dyDescent="0.25">
      <c r="A37" s="154" t="s">
        <v>459</v>
      </c>
      <c r="B37" s="155"/>
      <c r="C37" s="155"/>
      <c r="D37" s="155"/>
      <c r="E37" s="154" t="s">
        <v>465</v>
      </c>
      <c r="F37" s="155"/>
      <c r="G37" s="155"/>
      <c r="H37" s="155"/>
      <c r="I37" s="156"/>
      <c r="J37" s="79">
        <v>3805140</v>
      </c>
    </row>
    <row r="38" spans="1:10" x14ac:dyDescent="0.25">
      <c r="A38" s="103"/>
      <c r="B38" s="80"/>
      <c r="C38" s="110"/>
      <c r="D38" s="157"/>
      <c r="E38" s="157"/>
      <c r="F38" s="157"/>
      <c r="G38" s="157"/>
      <c r="H38" s="157"/>
      <c r="I38" s="157"/>
      <c r="J38" s="105"/>
    </row>
    <row r="39" spans="1:10" x14ac:dyDescent="0.25">
      <c r="A39" s="154" t="s">
        <v>460</v>
      </c>
      <c r="B39" s="155"/>
      <c r="C39" s="155"/>
      <c r="D39" s="156"/>
      <c r="E39" s="154" t="s">
        <v>466</v>
      </c>
      <c r="F39" s="155"/>
      <c r="G39" s="155"/>
      <c r="H39" s="155"/>
      <c r="I39" s="156"/>
      <c r="J39" s="47">
        <v>5391814000</v>
      </c>
    </row>
    <row r="40" spans="1:10" x14ac:dyDescent="0.25">
      <c r="A40" s="103"/>
      <c r="B40" s="80"/>
      <c r="C40" s="110"/>
      <c r="D40" s="119"/>
      <c r="E40" s="157"/>
      <c r="F40" s="157"/>
      <c r="G40" s="157"/>
      <c r="H40" s="157"/>
      <c r="I40" s="104"/>
      <c r="J40" s="105"/>
    </row>
    <row r="41" spans="1:10" x14ac:dyDescent="0.25">
      <c r="A41" s="154" t="s">
        <v>461</v>
      </c>
      <c r="B41" s="155"/>
      <c r="C41" s="155"/>
      <c r="D41" s="156"/>
      <c r="E41" s="154" t="s">
        <v>467</v>
      </c>
      <c r="F41" s="155"/>
      <c r="G41" s="155"/>
      <c r="H41" s="155"/>
      <c r="I41" s="156"/>
      <c r="J41" s="47">
        <v>20188537</v>
      </c>
    </row>
    <row r="42" spans="1:10" x14ac:dyDescent="0.25">
      <c r="A42" s="103"/>
      <c r="B42" s="80"/>
      <c r="C42" s="110"/>
      <c r="D42" s="119"/>
      <c r="E42" s="157"/>
      <c r="F42" s="157"/>
      <c r="G42" s="157"/>
      <c r="H42" s="157"/>
      <c r="I42" s="104"/>
      <c r="J42" s="105"/>
    </row>
    <row r="43" spans="1:10" x14ac:dyDescent="0.25">
      <c r="A43" s="154" t="s">
        <v>462</v>
      </c>
      <c r="B43" s="155"/>
      <c r="C43" s="155"/>
      <c r="D43" s="156"/>
      <c r="E43" s="154" t="s">
        <v>468</v>
      </c>
      <c r="F43" s="155"/>
      <c r="G43" s="155"/>
      <c r="H43" s="155"/>
      <c r="I43" s="156"/>
      <c r="J43" s="47">
        <v>5981449907</v>
      </c>
    </row>
    <row r="44" spans="1:10" x14ac:dyDescent="0.25">
      <c r="A44" s="120"/>
      <c r="B44" s="110"/>
      <c r="C44" s="152"/>
      <c r="D44" s="152"/>
      <c r="E44" s="138"/>
      <c r="F44" s="138"/>
      <c r="G44" s="152"/>
      <c r="H44" s="152"/>
      <c r="I44" s="152"/>
      <c r="J44" s="105"/>
    </row>
    <row r="45" spans="1:10" x14ac:dyDescent="0.25">
      <c r="A45" s="154" t="s">
        <v>463</v>
      </c>
      <c r="B45" s="155"/>
      <c r="C45" s="155"/>
      <c r="D45" s="156"/>
      <c r="E45" s="154" t="s">
        <v>469</v>
      </c>
      <c r="F45" s="155"/>
      <c r="G45" s="155"/>
      <c r="H45" s="155"/>
      <c r="I45" s="156"/>
      <c r="J45" s="47">
        <v>3042510487</v>
      </c>
    </row>
    <row r="46" spans="1:10" x14ac:dyDescent="0.25">
      <c r="A46" s="120"/>
      <c r="B46" s="110"/>
      <c r="C46" s="110"/>
      <c r="D46" s="80"/>
      <c r="E46" s="138"/>
      <c r="F46" s="138"/>
      <c r="G46" s="152"/>
      <c r="H46" s="152"/>
      <c r="I46" s="80"/>
      <c r="J46" s="105"/>
    </row>
    <row r="47" spans="1:10" x14ac:dyDescent="0.25">
      <c r="A47" s="154" t="s">
        <v>464</v>
      </c>
      <c r="B47" s="155"/>
      <c r="C47" s="155"/>
      <c r="D47" s="156"/>
      <c r="E47" s="154" t="s">
        <v>470</v>
      </c>
      <c r="F47" s="155"/>
      <c r="G47" s="155"/>
      <c r="H47" s="155"/>
      <c r="I47" s="156"/>
      <c r="J47" s="47">
        <v>17332970</v>
      </c>
    </row>
    <row r="48" spans="1:10" x14ac:dyDescent="0.25">
      <c r="A48" s="120"/>
      <c r="B48" s="110"/>
      <c r="C48" s="110"/>
      <c r="D48" s="80"/>
      <c r="E48" s="138"/>
      <c r="F48" s="138"/>
      <c r="G48" s="152"/>
      <c r="H48" s="152"/>
      <c r="I48" s="80"/>
      <c r="J48" s="121" t="s">
        <v>340</v>
      </c>
    </row>
    <row r="49" spans="1:10" x14ac:dyDescent="0.25">
      <c r="A49" s="120"/>
      <c r="B49" s="110"/>
      <c r="C49" s="110"/>
      <c r="D49" s="80"/>
      <c r="E49" s="138"/>
      <c r="F49" s="138"/>
      <c r="G49" s="152"/>
      <c r="H49" s="152"/>
      <c r="I49" s="80"/>
      <c r="J49" s="121" t="s">
        <v>341</v>
      </c>
    </row>
    <row r="50" spans="1:10" ht="14.45" customHeight="1" x14ac:dyDescent="0.25">
      <c r="A50" s="131" t="s">
        <v>319</v>
      </c>
      <c r="B50" s="132"/>
      <c r="C50" s="148" t="s">
        <v>341</v>
      </c>
      <c r="D50" s="149"/>
      <c r="E50" s="150" t="s">
        <v>342</v>
      </c>
      <c r="F50" s="151"/>
      <c r="G50" s="139"/>
      <c r="H50" s="140"/>
      <c r="I50" s="140"/>
      <c r="J50" s="141"/>
    </row>
    <row r="51" spans="1:10" x14ac:dyDescent="0.25">
      <c r="A51" s="120"/>
      <c r="B51" s="110"/>
      <c r="C51" s="152"/>
      <c r="D51" s="152"/>
      <c r="E51" s="138"/>
      <c r="F51" s="138"/>
      <c r="G51" s="153" t="s">
        <v>343</v>
      </c>
      <c r="H51" s="153"/>
      <c r="I51" s="153"/>
      <c r="J51" s="96"/>
    </row>
    <row r="52" spans="1:10" ht="13.9" customHeight="1" x14ac:dyDescent="0.25">
      <c r="A52" s="131" t="s">
        <v>320</v>
      </c>
      <c r="B52" s="132"/>
      <c r="C52" s="139" t="s">
        <v>471</v>
      </c>
      <c r="D52" s="140"/>
      <c r="E52" s="140"/>
      <c r="F52" s="140"/>
      <c r="G52" s="140"/>
      <c r="H52" s="140"/>
      <c r="I52" s="140"/>
      <c r="J52" s="141"/>
    </row>
    <row r="53" spans="1:10" x14ac:dyDescent="0.25">
      <c r="A53" s="103"/>
      <c r="B53" s="80"/>
      <c r="C53" s="142" t="s">
        <v>321</v>
      </c>
      <c r="D53" s="142"/>
      <c r="E53" s="142"/>
      <c r="F53" s="142"/>
      <c r="G53" s="142"/>
      <c r="H53" s="142"/>
      <c r="I53" s="142"/>
      <c r="J53" s="105"/>
    </row>
    <row r="54" spans="1:10" x14ac:dyDescent="0.25">
      <c r="A54" s="131" t="s">
        <v>322</v>
      </c>
      <c r="B54" s="132"/>
      <c r="C54" s="143" t="s">
        <v>472</v>
      </c>
      <c r="D54" s="144"/>
      <c r="E54" s="145"/>
      <c r="F54" s="138"/>
      <c r="G54" s="138"/>
      <c r="H54" s="146"/>
      <c r="I54" s="146"/>
      <c r="J54" s="147"/>
    </row>
    <row r="55" spans="1:10" x14ac:dyDescent="0.25">
      <c r="A55" s="103"/>
      <c r="B55" s="80"/>
      <c r="C55" s="110"/>
      <c r="D55" s="80"/>
      <c r="E55" s="138"/>
      <c r="F55" s="138"/>
      <c r="G55" s="138"/>
      <c r="H55" s="138"/>
      <c r="I55" s="80"/>
      <c r="J55" s="105"/>
    </row>
    <row r="56" spans="1:10" ht="14.45" customHeight="1" x14ac:dyDescent="0.25">
      <c r="A56" s="131" t="s">
        <v>314</v>
      </c>
      <c r="B56" s="132"/>
      <c r="C56" s="133" t="s">
        <v>473</v>
      </c>
      <c r="D56" s="134"/>
      <c r="E56" s="134"/>
      <c r="F56" s="134"/>
      <c r="G56" s="134"/>
      <c r="H56" s="134"/>
      <c r="I56" s="134"/>
      <c r="J56" s="135"/>
    </row>
    <row r="57" spans="1:10" x14ac:dyDescent="0.25">
      <c r="A57" s="103"/>
      <c r="B57" s="80"/>
      <c r="C57" s="80"/>
      <c r="D57" s="80"/>
      <c r="E57" s="138"/>
      <c r="F57" s="138"/>
      <c r="G57" s="138"/>
      <c r="H57" s="138"/>
      <c r="I57" s="80"/>
      <c r="J57" s="105"/>
    </row>
    <row r="58" spans="1:10" x14ac:dyDescent="0.25">
      <c r="A58" s="131" t="s">
        <v>344</v>
      </c>
      <c r="B58" s="132"/>
      <c r="C58" s="133" t="s">
        <v>474</v>
      </c>
      <c r="D58" s="134"/>
      <c r="E58" s="134"/>
      <c r="F58" s="134"/>
      <c r="G58" s="134"/>
      <c r="H58" s="134"/>
      <c r="I58" s="134"/>
      <c r="J58" s="135"/>
    </row>
    <row r="59" spans="1:10" ht="14.45" customHeight="1" x14ac:dyDescent="0.25">
      <c r="A59" s="103"/>
      <c r="B59" s="80"/>
      <c r="C59" s="136" t="s">
        <v>345</v>
      </c>
      <c r="D59" s="136"/>
      <c r="E59" s="136"/>
      <c r="F59" s="136"/>
      <c r="G59" s="80"/>
      <c r="H59" s="80"/>
      <c r="I59" s="80"/>
      <c r="J59" s="105"/>
    </row>
    <row r="60" spans="1:10" x14ac:dyDescent="0.25">
      <c r="A60" s="131" t="s">
        <v>346</v>
      </c>
      <c r="B60" s="132"/>
      <c r="C60" s="133" t="s">
        <v>475</v>
      </c>
      <c r="D60" s="134"/>
      <c r="E60" s="134"/>
      <c r="F60" s="134"/>
      <c r="G60" s="134"/>
      <c r="H60" s="134"/>
      <c r="I60" s="134"/>
      <c r="J60" s="135"/>
    </row>
    <row r="61" spans="1:10" ht="14.45" customHeight="1" x14ac:dyDescent="0.25">
      <c r="A61" s="122"/>
      <c r="B61" s="123"/>
      <c r="C61" s="137" t="s">
        <v>347</v>
      </c>
      <c r="D61" s="137"/>
      <c r="E61" s="137"/>
      <c r="F61" s="137"/>
      <c r="G61" s="137"/>
      <c r="H61" s="123"/>
      <c r="I61" s="123"/>
      <c r="J61" s="124"/>
    </row>
    <row r="68" ht="27" customHeight="1" x14ac:dyDescent="0.25"/>
    <row r="72" ht="38.450000000000003" customHeight="1" x14ac:dyDescent="0.25"/>
  </sheetData>
  <sheetProtection algorithmName="SHA-512" hashValue="Wvwt65RhpeXaGbz53PouGQ/lYqOzTP1VWGVSUoaH5+Kiw4r0M5bsLCk8re4Se2O13LdUpa24v8i1viXykmtXzw==" saltValue="XQvwqW7yugQay27i3b2muA==" spinCount="100000" sheet="1"/>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disablePrompts="1"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51181102362204722" right="0.51181102362204722" top="0.55118110236220474" bottom="0.55118110236220474" header="0.31496062992125984" footer="0.31496062992125984"/>
  <pageSetup paperSize="9" scale="80" fitToWidth="0" orientation="portrait" r:id="rId1"/>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zoomScaleNormal="100" zoomScaleSheetLayoutView="110" workbookViewId="0">
      <selection activeCell="A20" sqref="A20:F20"/>
    </sheetView>
  </sheetViews>
  <sheetFormatPr defaultColWidth="8.85546875" defaultRowHeight="12.75" x14ac:dyDescent="0.2"/>
  <cols>
    <col min="1" max="7" width="8.85546875" style="125"/>
    <col min="8" max="9" width="16.42578125" style="128" customWidth="1"/>
    <col min="10" max="10" width="10.28515625" style="125" bestFit="1" customWidth="1"/>
    <col min="11" max="16384" width="8.85546875" style="125"/>
  </cols>
  <sheetData>
    <row r="1" spans="1:9" x14ac:dyDescent="0.2">
      <c r="A1" s="195" t="s">
        <v>1</v>
      </c>
      <c r="B1" s="196"/>
      <c r="C1" s="196"/>
      <c r="D1" s="196"/>
      <c r="E1" s="196"/>
      <c r="F1" s="196"/>
      <c r="G1" s="196"/>
      <c r="H1" s="196"/>
      <c r="I1" s="196"/>
    </row>
    <row r="2" spans="1:9" x14ac:dyDescent="0.2">
      <c r="A2" s="197" t="s">
        <v>476</v>
      </c>
      <c r="B2" s="198"/>
      <c r="C2" s="198"/>
      <c r="D2" s="198"/>
      <c r="E2" s="198"/>
      <c r="F2" s="198"/>
      <c r="G2" s="198"/>
      <c r="H2" s="198"/>
      <c r="I2" s="198"/>
    </row>
    <row r="3" spans="1:9" x14ac:dyDescent="0.2">
      <c r="A3" s="199" t="s">
        <v>446</v>
      </c>
      <c r="B3" s="200"/>
      <c r="C3" s="200"/>
      <c r="D3" s="200"/>
      <c r="E3" s="200"/>
      <c r="F3" s="200"/>
      <c r="G3" s="200"/>
      <c r="H3" s="200"/>
      <c r="I3" s="200"/>
    </row>
    <row r="4" spans="1:9" x14ac:dyDescent="0.2">
      <c r="A4" s="201" t="s">
        <v>477</v>
      </c>
      <c r="B4" s="202"/>
      <c r="C4" s="202"/>
      <c r="D4" s="202"/>
      <c r="E4" s="202"/>
      <c r="F4" s="202"/>
      <c r="G4" s="202"/>
      <c r="H4" s="202"/>
      <c r="I4" s="203"/>
    </row>
    <row r="5" spans="1:9" ht="45" x14ac:dyDescent="0.2">
      <c r="A5" s="206" t="s">
        <v>2</v>
      </c>
      <c r="B5" s="207"/>
      <c r="C5" s="207"/>
      <c r="D5" s="207"/>
      <c r="E5" s="207"/>
      <c r="F5" s="207"/>
      <c r="G5" s="130" t="s">
        <v>101</v>
      </c>
      <c r="H5" s="10" t="s">
        <v>296</v>
      </c>
      <c r="I5" s="10" t="s">
        <v>297</v>
      </c>
    </row>
    <row r="6" spans="1:9" x14ac:dyDescent="0.2">
      <c r="A6" s="204">
        <v>1</v>
      </c>
      <c r="B6" s="205"/>
      <c r="C6" s="205"/>
      <c r="D6" s="205"/>
      <c r="E6" s="205"/>
      <c r="F6" s="205"/>
      <c r="G6" s="129">
        <v>2</v>
      </c>
      <c r="H6" s="10">
        <v>3</v>
      </c>
      <c r="I6" s="10">
        <v>4</v>
      </c>
    </row>
    <row r="7" spans="1:9" x14ac:dyDescent="0.2">
      <c r="A7" s="208"/>
      <c r="B7" s="208"/>
      <c r="C7" s="208"/>
      <c r="D7" s="208"/>
      <c r="E7" s="208"/>
      <c r="F7" s="208"/>
      <c r="G7" s="208"/>
      <c r="H7" s="208"/>
      <c r="I7" s="208"/>
    </row>
    <row r="8" spans="1:9" ht="12.75" customHeight="1" x14ac:dyDescent="0.2">
      <c r="A8" s="189" t="s">
        <v>4</v>
      </c>
      <c r="B8" s="189"/>
      <c r="C8" s="189"/>
      <c r="D8" s="189"/>
      <c r="E8" s="189"/>
      <c r="F8" s="189"/>
      <c r="G8" s="11">
        <v>1</v>
      </c>
      <c r="H8" s="19">
        <v>0</v>
      </c>
      <c r="I8" s="19">
        <v>0</v>
      </c>
    </row>
    <row r="9" spans="1:9" ht="12.75" customHeight="1" x14ac:dyDescent="0.2">
      <c r="A9" s="190" t="s">
        <v>302</v>
      </c>
      <c r="B9" s="190"/>
      <c r="C9" s="190"/>
      <c r="D9" s="190"/>
      <c r="E9" s="190"/>
      <c r="F9" s="190"/>
      <c r="G9" s="12">
        <v>2</v>
      </c>
      <c r="H9" s="126">
        <f>H10+H17+H27+H38+H43</f>
        <v>384595052</v>
      </c>
      <c r="I9" s="126">
        <f>I10+I17+I27+I38+I43</f>
        <v>388377951</v>
      </c>
    </row>
    <row r="10" spans="1:9" ht="12.75" customHeight="1" x14ac:dyDescent="0.2">
      <c r="A10" s="192" t="s">
        <v>5</v>
      </c>
      <c r="B10" s="192"/>
      <c r="C10" s="192"/>
      <c r="D10" s="192"/>
      <c r="E10" s="192"/>
      <c r="F10" s="192"/>
      <c r="G10" s="12">
        <v>3</v>
      </c>
      <c r="H10" s="126">
        <f>H11+H12+H13+H14+H15+H16</f>
        <v>35957612</v>
      </c>
      <c r="I10" s="126">
        <f>I11+I12+I13+I14+I15+I16</f>
        <v>36378203</v>
      </c>
    </row>
    <row r="11" spans="1:9" ht="12.75" customHeight="1" x14ac:dyDescent="0.2">
      <c r="A11" s="188" t="s">
        <v>6</v>
      </c>
      <c r="B11" s="188"/>
      <c r="C11" s="188"/>
      <c r="D11" s="188"/>
      <c r="E11" s="188"/>
      <c r="F11" s="188"/>
      <c r="G11" s="11">
        <v>4</v>
      </c>
      <c r="H11" s="19">
        <v>2340596</v>
      </c>
      <c r="I11" s="19">
        <v>2337531</v>
      </c>
    </row>
    <row r="12" spans="1:9" ht="22.9" customHeight="1" x14ac:dyDescent="0.2">
      <c r="A12" s="188" t="s">
        <v>7</v>
      </c>
      <c r="B12" s="188"/>
      <c r="C12" s="188"/>
      <c r="D12" s="188"/>
      <c r="E12" s="188"/>
      <c r="F12" s="188"/>
      <c r="G12" s="11">
        <v>5</v>
      </c>
      <c r="H12" s="19">
        <v>26203801</v>
      </c>
      <c r="I12" s="19">
        <v>25226104</v>
      </c>
    </row>
    <row r="13" spans="1:9" ht="12.75" customHeight="1" x14ac:dyDescent="0.2">
      <c r="A13" s="188" t="s">
        <v>8</v>
      </c>
      <c r="B13" s="188"/>
      <c r="C13" s="188"/>
      <c r="D13" s="188"/>
      <c r="E13" s="188"/>
      <c r="F13" s="188"/>
      <c r="G13" s="11">
        <v>6</v>
      </c>
      <c r="H13" s="19">
        <v>3876349</v>
      </c>
      <c r="I13" s="19">
        <v>3876349</v>
      </c>
    </row>
    <row r="14" spans="1:9" ht="12.75" customHeight="1" x14ac:dyDescent="0.2">
      <c r="A14" s="188" t="s">
        <v>9</v>
      </c>
      <c r="B14" s="188"/>
      <c r="C14" s="188"/>
      <c r="D14" s="188"/>
      <c r="E14" s="188"/>
      <c r="F14" s="188"/>
      <c r="G14" s="11">
        <v>7</v>
      </c>
      <c r="H14" s="19">
        <v>489585</v>
      </c>
      <c r="I14" s="19">
        <v>507123</v>
      </c>
    </row>
    <row r="15" spans="1:9" ht="12.75" customHeight="1" x14ac:dyDescent="0.2">
      <c r="A15" s="188" t="s">
        <v>10</v>
      </c>
      <c r="B15" s="188"/>
      <c r="C15" s="188"/>
      <c r="D15" s="188"/>
      <c r="E15" s="188"/>
      <c r="F15" s="188"/>
      <c r="G15" s="11">
        <v>8</v>
      </c>
      <c r="H15" s="19">
        <v>3047281</v>
      </c>
      <c r="I15" s="19">
        <v>4431096</v>
      </c>
    </row>
    <row r="16" spans="1:9" ht="12.75" customHeight="1" x14ac:dyDescent="0.2">
      <c r="A16" s="188" t="s">
        <v>11</v>
      </c>
      <c r="B16" s="188"/>
      <c r="C16" s="188"/>
      <c r="D16" s="188"/>
      <c r="E16" s="188"/>
      <c r="F16" s="188"/>
      <c r="G16" s="11">
        <v>9</v>
      </c>
      <c r="H16" s="19">
        <v>0</v>
      </c>
      <c r="I16" s="19">
        <v>0</v>
      </c>
    </row>
    <row r="17" spans="1:9" ht="12.75" customHeight="1" x14ac:dyDescent="0.2">
      <c r="A17" s="192" t="s">
        <v>12</v>
      </c>
      <c r="B17" s="192"/>
      <c r="C17" s="192"/>
      <c r="D17" s="192"/>
      <c r="E17" s="192"/>
      <c r="F17" s="192"/>
      <c r="G17" s="12">
        <v>10</v>
      </c>
      <c r="H17" s="126">
        <f>H18+H19+H20+H21+H22+H23+H24+H25+H26</f>
        <v>325947161</v>
      </c>
      <c r="I17" s="126">
        <f>I18+I19+I20+I21+I22+I23+I24+I25+I26</f>
        <v>330882307</v>
      </c>
    </row>
    <row r="18" spans="1:9" ht="12.75" customHeight="1" x14ac:dyDescent="0.2">
      <c r="A18" s="188" t="s">
        <v>13</v>
      </c>
      <c r="B18" s="188"/>
      <c r="C18" s="188"/>
      <c r="D18" s="188"/>
      <c r="E18" s="188"/>
      <c r="F18" s="188"/>
      <c r="G18" s="11">
        <v>11</v>
      </c>
      <c r="H18" s="19">
        <v>28284805</v>
      </c>
      <c r="I18" s="19">
        <v>28289691</v>
      </c>
    </row>
    <row r="19" spans="1:9" ht="12.75" customHeight="1" x14ac:dyDescent="0.2">
      <c r="A19" s="188" t="s">
        <v>14</v>
      </c>
      <c r="B19" s="188"/>
      <c r="C19" s="188"/>
      <c r="D19" s="188"/>
      <c r="E19" s="188"/>
      <c r="F19" s="188"/>
      <c r="G19" s="11">
        <v>12</v>
      </c>
      <c r="H19" s="19">
        <v>122748175</v>
      </c>
      <c r="I19" s="19">
        <v>121907884</v>
      </c>
    </row>
    <row r="20" spans="1:9" ht="12.75" customHeight="1" x14ac:dyDescent="0.2">
      <c r="A20" s="188" t="s">
        <v>15</v>
      </c>
      <c r="B20" s="188"/>
      <c r="C20" s="188"/>
      <c r="D20" s="188"/>
      <c r="E20" s="188"/>
      <c r="F20" s="188"/>
      <c r="G20" s="11">
        <v>13</v>
      </c>
      <c r="H20" s="19">
        <v>123408689</v>
      </c>
      <c r="I20" s="19">
        <v>120293082</v>
      </c>
    </row>
    <row r="21" spans="1:9" ht="12.75" customHeight="1" x14ac:dyDescent="0.2">
      <c r="A21" s="188" t="s">
        <v>16</v>
      </c>
      <c r="B21" s="188"/>
      <c r="C21" s="188"/>
      <c r="D21" s="188"/>
      <c r="E21" s="188"/>
      <c r="F21" s="188"/>
      <c r="G21" s="11">
        <v>14</v>
      </c>
      <c r="H21" s="19">
        <v>17138748</v>
      </c>
      <c r="I21" s="19">
        <v>16468698</v>
      </c>
    </row>
    <row r="22" spans="1:9" ht="12.75" customHeight="1" x14ac:dyDescent="0.2">
      <c r="A22" s="188" t="s">
        <v>17</v>
      </c>
      <c r="B22" s="188"/>
      <c r="C22" s="188"/>
      <c r="D22" s="188"/>
      <c r="E22" s="188"/>
      <c r="F22" s="188"/>
      <c r="G22" s="11">
        <v>15</v>
      </c>
      <c r="H22" s="19">
        <v>0</v>
      </c>
      <c r="I22" s="19">
        <v>0</v>
      </c>
    </row>
    <row r="23" spans="1:9" ht="12.75" customHeight="1" x14ac:dyDescent="0.2">
      <c r="A23" s="188" t="s">
        <v>18</v>
      </c>
      <c r="B23" s="188"/>
      <c r="C23" s="188"/>
      <c r="D23" s="188"/>
      <c r="E23" s="188"/>
      <c r="F23" s="188"/>
      <c r="G23" s="11">
        <v>16</v>
      </c>
      <c r="H23" s="19">
        <v>7898450</v>
      </c>
      <c r="I23" s="19">
        <v>10419651</v>
      </c>
    </row>
    <row r="24" spans="1:9" ht="12.75" customHeight="1" x14ac:dyDescent="0.2">
      <c r="A24" s="188" t="s">
        <v>19</v>
      </c>
      <c r="B24" s="188"/>
      <c r="C24" s="188"/>
      <c r="D24" s="188"/>
      <c r="E24" s="188"/>
      <c r="F24" s="188"/>
      <c r="G24" s="11">
        <v>17</v>
      </c>
      <c r="H24" s="19">
        <v>12452582</v>
      </c>
      <c r="I24" s="19">
        <v>19536814</v>
      </c>
    </row>
    <row r="25" spans="1:9" ht="12.75" customHeight="1" x14ac:dyDescent="0.2">
      <c r="A25" s="188" t="s">
        <v>20</v>
      </c>
      <c r="B25" s="188"/>
      <c r="C25" s="188"/>
      <c r="D25" s="188"/>
      <c r="E25" s="188"/>
      <c r="F25" s="188"/>
      <c r="G25" s="11">
        <v>18</v>
      </c>
      <c r="H25" s="19">
        <v>0</v>
      </c>
      <c r="I25" s="19">
        <v>0</v>
      </c>
    </row>
    <row r="26" spans="1:9" ht="12.75" customHeight="1" x14ac:dyDescent="0.2">
      <c r="A26" s="188" t="s">
        <v>21</v>
      </c>
      <c r="B26" s="188"/>
      <c r="C26" s="188"/>
      <c r="D26" s="188"/>
      <c r="E26" s="188"/>
      <c r="F26" s="188"/>
      <c r="G26" s="11">
        <v>19</v>
      </c>
      <c r="H26" s="19">
        <v>14015712</v>
      </c>
      <c r="I26" s="19">
        <v>13966487</v>
      </c>
    </row>
    <row r="27" spans="1:9" ht="12.75" customHeight="1" x14ac:dyDescent="0.2">
      <c r="A27" s="192" t="s">
        <v>22</v>
      </c>
      <c r="B27" s="192"/>
      <c r="C27" s="192"/>
      <c r="D27" s="192"/>
      <c r="E27" s="192"/>
      <c r="F27" s="192"/>
      <c r="G27" s="12">
        <v>20</v>
      </c>
      <c r="H27" s="126">
        <f>SUM(H28:H37)</f>
        <v>5728109</v>
      </c>
      <c r="I27" s="126">
        <f>SUM(I28:I37)</f>
        <v>5726405</v>
      </c>
    </row>
    <row r="28" spans="1:9" ht="12.75" customHeight="1" x14ac:dyDescent="0.2">
      <c r="A28" s="188" t="s">
        <v>23</v>
      </c>
      <c r="B28" s="188"/>
      <c r="C28" s="188"/>
      <c r="D28" s="188"/>
      <c r="E28" s="188"/>
      <c r="F28" s="188"/>
      <c r="G28" s="11">
        <v>21</v>
      </c>
      <c r="H28" s="19">
        <v>0</v>
      </c>
      <c r="I28" s="19">
        <v>0</v>
      </c>
    </row>
    <row r="29" spans="1:9" ht="12.75" customHeight="1" x14ac:dyDescent="0.2">
      <c r="A29" s="188" t="s">
        <v>24</v>
      </c>
      <c r="B29" s="188"/>
      <c r="C29" s="188"/>
      <c r="D29" s="188"/>
      <c r="E29" s="188"/>
      <c r="F29" s="188"/>
      <c r="G29" s="11">
        <v>22</v>
      </c>
      <c r="H29" s="19">
        <v>0</v>
      </c>
      <c r="I29" s="19">
        <v>0</v>
      </c>
    </row>
    <row r="30" spans="1:9" ht="12.75" customHeight="1" x14ac:dyDescent="0.2">
      <c r="A30" s="188" t="s">
        <v>25</v>
      </c>
      <c r="B30" s="188"/>
      <c r="C30" s="188"/>
      <c r="D30" s="188"/>
      <c r="E30" s="188"/>
      <c r="F30" s="188"/>
      <c r="G30" s="11">
        <v>23</v>
      </c>
      <c r="H30" s="19">
        <v>0</v>
      </c>
      <c r="I30" s="19">
        <v>0</v>
      </c>
    </row>
    <row r="31" spans="1:9" ht="24" customHeight="1" x14ac:dyDescent="0.2">
      <c r="A31" s="188" t="s">
        <v>26</v>
      </c>
      <c r="B31" s="188"/>
      <c r="C31" s="188"/>
      <c r="D31" s="188"/>
      <c r="E31" s="188"/>
      <c r="F31" s="188"/>
      <c r="G31" s="11">
        <v>24</v>
      </c>
      <c r="H31" s="19">
        <v>0</v>
      </c>
      <c r="I31" s="19">
        <v>0</v>
      </c>
    </row>
    <row r="32" spans="1:9" ht="23.45" customHeight="1" x14ac:dyDescent="0.2">
      <c r="A32" s="188" t="s">
        <v>27</v>
      </c>
      <c r="B32" s="188"/>
      <c r="C32" s="188"/>
      <c r="D32" s="188"/>
      <c r="E32" s="188"/>
      <c r="F32" s="188"/>
      <c r="G32" s="11">
        <v>25</v>
      </c>
      <c r="H32" s="19">
        <v>0</v>
      </c>
      <c r="I32" s="19">
        <v>0</v>
      </c>
    </row>
    <row r="33" spans="1:9" ht="21.6" customHeight="1" x14ac:dyDescent="0.2">
      <c r="A33" s="188" t="s">
        <v>28</v>
      </c>
      <c r="B33" s="188"/>
      <c r="C33" s="188"/>
      <c r="D33" s="188"/>
      <c r="E33" s="188"/>
      <c r="F33" s="188"/>
      <c r="G33" s="11">
        <v>26</v>
      </c>
      <c r="H33" s="19">
        <v>0</v>
      </c>
      <c r="I33" s="19">
        <v>0</v>
      </c>
    </row>
    <row r="34" spans="1:9" ht="12.75" customHeight="1" x14ac:dyDescent="0.2">
      <c r="A34" s="188" t="s">
        <v>29</v>
      </c>
      <c r="B34" s="188"/>
      <c r="C34" s="188"/>
      <c r="D34" s="188"/>
      <c r="E34" s="188"/>
      <c r="F34" s="188"/>
      <c r="G34" s="11">
        <v>27</v>
      </c>
      <c r="H34" s="19">
        <v>707687</v>
      </c>
      <c r="I34" s="19">
        <v>707687</v>
      </c>
    </row>
    <row r="35" spans="1:9" ht="12.75" customHeight="1" x14ac:dyDescent="0.2">
      <c r="A35" s="188" t="s">
        <v>30</v>
      </c>
      <c r="B35" s="188"/>
      <c r="C35" s="188"/>
      <c r="D35" s="188"/>
      <c r="E35" s="188"/>
      <c r="F35" s="188"/>
      <c r="G35" s="11">
        <v>28</v>
      </c>
      <c r="H35" s="19">
        <v>189638</v>
      </c>
      <c r="I35" s="19">
        <v>187934</v>
      </c>
    </row>
    <row r="36" spans="1:9" ht="12.75" customHeight="1" x14ac:dyDescent="0.2">
      <c r="A36" s="188" t="s">
        <v>31</v>
      </c>
      <c r="B36" s="188"/>
      <c r="C36" s="188"/>
      <c r="D36" s="188"/>
      <c r="E36" s="188"/>
      <c r="F36" s="188"/>
      <c r="G36" s="11">
        <v>29</v>
      </c>
      <c r="H36" s="19">
        <v>0</v>
      </c>
      <c r="I36" s="19">
        <v>0</v>
      </c>
    </row>
    <row r="37" spans="1:9" ht="12.75" customHeight="1" x14ac:dyDescent="0.2">
      <c r="A37" s="188" t="s">
        <v>32</v>
      </c>
      <c r="B37" s="188"/>
      <c r="C37" s="188"/>
      <c r="D37" s="188"/>
      <c r="E37" s="188"/>
      <c r="F37" s="188"/>
      <c r="G37" s="11">
        <v>30</v>
      </c>
      <c r="H37" s="19">
        <v>4830784</v>
      </c>
      <c r="I37" s="19">
        <v>4830784</v>
      </c>
    </row>
    <row r="38" spans="1:9" ht="12.75" customHeight="1" x14ac:dyDescent="0.2">
      <c r="A38" s="192" t="s">
        <v>33</v>
      </c>
      <c r="B38" s="192"/>
      <c r="C38" s="192"/>
      <c r="D38" s="192"/>
      <c r="E38" s="192"/>
      <c r="F38" s="192"/>
      <c r="G38" s="12">
        <v>31</v>
      </c>
      <c r="H38" s="126">
        <f>H39+H40+H41+H42</f>
        <v>0</v>
      </c>
      <c r="I38" s="126">
        <f>I39+I40+I41+I42</f>
        <v>0</v>
      </c>
    </row>
    <row r="39" spans="1:9" ht="12.75" customHeight="1" x14ac:dyDescent="0.2">
      <c r="A39" s="188" t="s">
        <v>34</v>
      </c>
      <c r="B39" s="188"/>
      <c r="C39" s="188"/>
      <c r="D39" s="188"/>
      <c r="E39" s="188"/>
      <c r="F39" s="188"/>
      <c r="G39" s="11">
        <v>32</v>
      </c>
      <c r="H39" s="19">
        <v>0</v>
      </c>
      <c r="I39" s="19">
        <v>0</v>
      </c>
    </row>
    <row r="40" spans="1:9" ht="12.75" customHeight="1" x14ac:dyDescent="0.2">
      <c r="A40" s="188" t="s">
        <v>35</v>
      </c>
      <c r="B40" s="188"/>
      <c r="C40" s="188"/>
      <c r="D40" s="188"/>
      <c r="E40" s="188"/>
      <c r="F40" s="188"/>
      <c r="G40" s="11">
        <v>33</v>
      </c>
      <c r="H40" s="19">
        <v>0</v>
      </c>
      <c r="I40" s="19">
        <v>0</v>
      </c>
    </row>
    <row r="41" spans="1:9" ht="12.75" customHeight="1" x14ac:dyDescent="0.2">
      <c r="A41" s="188" t="s">
        <v>36</v>
      </c>
      <c r="B41" s="188"/>
      <c r="C41" s="188"/>
      <c r="D41" s="188"/>
      <c r="E41" s="188"/>
      <c r="F41" s="188"/>
      <c r="G41" s="11">
        <v>34</v>
      </c>
      <c r="H41" s="19">
        <v>0</v>
      </c>
      <c r="I41" s="19">
        <v>0</v>
      </c>
    </row>
    <row r="42" spans="1:9" ht="12.75" customHeight="1" x14ac:dyDescent="0.2">
      <c r="A42" s="188" t="s">
        <v>37</v>
      </c>
      <c r="B42" s="188"/>
      <c r="C42" s="188"/>
      <c r="D42" s="188"/>
      <c r="E42" s="188"/>
      <c r="F42" s="188"/>
      <c r="G42" s="11">
        <v>35</v>
      </c>
      <c r="H42" s="19">
        <v>0</v>
      </c>
      <c r="I42" s="19">
        <v>0</v>
      </c>
    </row>
    <row r="43" spans="1:9" ht="12.75" customHeight="1" x14ac:dyDescent="0.2">
      <c r="A43" s="188" t="s">
        <v>38</v>
      </c>
      <c r="B43" s="188"/>
      <c r="C43" s="188"/>
      <c r="D43" s="188"/>
      <c r="E43" s="188"/>
      <c r="F43" s="188"/>
      <c r="G43" s="11">
        <v>36</v>
      </c>
      <c r="H43" s="19">
        <v>16962170</v>
      </c>
      <c r="I43" s="19">
        <v>15391036</v>
      </c>
    </row>
    <row r="44" spans="1:9" ht="12.75" customHeight="1" x14ac:dyDescent="0.2">
      <c r="A44" s="190" t="s">
        <v>303</v>
      </c>
      <c r="B44" s="190"/>
      <c r="C44" s="190"/>
      <c r="D44" s="190"/>
      <c r="E44" s="190"/>
      <c r="F44" s="190"/>
      <c r="G44" s="12">
        <v>37</v>
      </c>
      <c r="H44" s="126">
        <f>H45+H53+H60+H70</f>
        <v>348792577</v>
      </c>
      <c r="I44" s="126">
        <f>I45+I53+I60+I70</f>
        <v>373754075</v>
      </c>
    </row>
    <row r="45" spans="1:9" ht="12.75" customHeight="1" x14ac:dyDescent="0.2">
      <c r="A45" s="192" t="s">
        <v>39</v>
      </c>
      <c r="B45" s="192"/>
      <c r="C45" s="192"/>
      <c r="D45" s="192"/>
      <c r="E45" s="192"/>
      <c r="F45" s="192"/>
      <c r="G45" s="12">
        <v>38</v>
      </c>
      <c r="H45" s="126">
        <f>SUM(H46:H52)</f>
        <v>171366033</v>
      </c>
      <c r="I45" s="126">
        <f>SUM(I46:I52)</f>
        <v>170108121</v>
      </c>
    </row>
    <row r="46" spans="1:9" ht="12.75" customHeight="1" x14ac:dyDescent="0.2">
      <c r="A46" s="188" t="s">
        <v>40</v>
      </c>
      <c r="B46" s="188"/>
      <c r="C46" s="188"/>
      <c r="D46" s="188"/>
      <c r="E46" s="188"/>
      <c r="F46" s="188"/>
      <c r="G46" s="11">
        <v>39</v>
      </c>
      <c r="H46" s="19">
        <v>79025864</v>
      </c>
      <c r="I46" s="19">
        <v>76803798</v>
      </c>
    </row>
    <row r="47" spans="1:9" ht="12.75" customHeight="1" x14ac:dyDescent="0.2">
      <c r="A47" s="188" t="s">
        <v>41</v>
      </c>
      <c r="B47" s="188"/>
      <c r="C47" s="188"/>
      <c r="D47" s="188"/>
      <c r="E47" s="188"/>
      <c r="F47" s="188"/>
      <c r="G47" s="11">
        <v>40</v>
      </c>
      <c r="H47" s="19">
        <v>6365381</v>
      </c>
      <c r="I47" s="19">
        <v>7302244</v>
      </c>
    </row>
    <row r="48" spans="1:9" ht="12.75" customHeight="1" x14ac:dyDescent="0.2">
      <c r="A48" s="188" t="s">
        <v>42</v>
      </c>
      <c r="B48" s="188"/>
      <c r="C48" s="188"/>
      <c r="D48" s="188"/>
      <c r="E48" s="188"/>
      <c r="F48" s="188"/>
      <c r="G48" s="11">
        <v>41</v>
      </c>
      <c r="H48" s="19">
        <v>64174767</v>
      </c>
      <c r="I48" s="19">
        <v>66295616</v>
      </c>
    </row>
    <row r="49" spans="1:9" ht="12.75" customHeight="1" x14ac:dyDescent="0.2">
      <c r="A49" s="188" t="s">
        <v>43</v>
      </c>
      <c r="B49" s="188"/>
      <c r="C49" s="188"/>
      <c r="D49" s="188"/>
      <c r="E49" s="188"/>
      <c r="F49" s="188"/>
      <c r="G49" s="11">
        <v>42</v>
      </c>
      <c r="H49" s="19">
        <v>17496275</v>
      </c>
      <c r="I49" s="19">
        <v>15481914</v>
      </c>
    </row>
    <row r="50" spans="1:9" ht="12.75" customHeight="1" x14ac:dyDescent="0.2">
      <c r="A50" s="188" t="s">
        <v>44</v>
      </c>
      <c r="B50" s="188"/>
      <c r="C50" s="188"/>
      <c r="D50" s="188"/>
      <c r="E50" s="188"/>
      <c r="F50" s="188"/>
      <c r="G50" s="11">
        <v>43</v>
      </c>
      <c r="H50" s="19">
        <v>0</v>
      </c>
      <c r="I50" s="19">
        <v>0</v>
      </c>
    </row>
    <row r="51" spans="1:9" ht="12.75" customHeight="1" x14ac:dyDescent="0.2">
      <c r="A51" s="188" t="s">
        <v>45</v>
      </c>
      <c r="B51" s="188"/>
      <c r="C51" s="188"/>
      <c r="D51" s="188"/>
      <c r="E51" s="188"/>
      <c r="F51" s="188"/>
      <c r="G51" s="11">
        <v>44</v>
      </c>
      <c r="H51" s="19">
        <v>4303746</v>
      </c>
      <c r="I51" s="19">
        <v>4224549</v>
      </c>
    </row>
    <row r="52" spans="1:9" ht="12.75" customHeight="1" x14ac:dyDescent="0.2">
      <c r="A52" s="188" t="s">
        <v>46</v>
      </c>
      <c r="B52" s="188"/>
      <c r="C52" s="188"/>
      <c r="D52" s="188"/>
      <c r="E52" s="188"/>
      <c r="F52" s="188"/>
      <c r="G52" s="11">
        <v>45</v>
      </c>
      <c r="H52" s="19">
        <v>0</v>
      </c>
      <c r="I52" s="19">
        <v>0</v>
      </c>
    </row>
    <row r="53" spans="1:9" ht="12.75" customHeight="1" x14ac:dyDescent="0.2">
      <c r="A53" s="192" t="s">
        <v>47</v>
      </c>
      <c r="B53" s="192"/>
      <c r="C53" s="192"/>
      <c r="D53" s="192"/>
      <c r="E53" s="192"/>
      <c r="F53" s="192"/>
      <c r="G53" s="12">
        <v>46</v>
      </c>
      <c r="H53" s="126">
        <f>SUM(H54:H59)</f>
        <v>115643080</v>
      </c>
      <c r="I53" s="126">
        <f>SUM(I54:I59)</f>
        <v>122384117</v>
      </c>
    </row>
    <row r="54" spans="1:9" ht="12.75" customHeight="1" x14ac:dyDescent="0.2">
      <c r="A54" s="188" t="s">
        <v>48</v>
      </c>
      <c r="B54" s="188"/>
      <c r="C54" s="188"/>
      <c r="D54" s="188"/>
      <c r="E54" s="188"/>
      <c r="F54" s="188"/>
      <c r="G54" s="11">
        <v>47</v>
      </c>
      <c r="H54" s="19">
        <v>0</v>
      </c>
      <c r="I54" s="19">
        <v>0</v>
      </c>
    </row>
    <row r="55" spans="1:9" ht="12.75" customHeight="1" x14ac:dyDescent="0.2">
      <c r="A55" s="188" t="s">
        <v>49</v>
      </c>
      <c r="B55" s="188"/>
      <c r="C55" s="188"/>
      <c r="D55" s="188"/>
      <c r="E55" s="188"/>
      <c r="F55" s="188"/>
      <c r="G55" s="11">
        <v>48</v>
      </c>
      <c r="H55" s="19">
        <v>0</v>
      </c>
      <c r="I55" s="19">
        <v>0</v>
      </c>
    </row>
    <row r="56" spans="1:9" ht="12.75" customHeight="1" x14ac:dyDescent="0.2">
      <c r="A56" s="188" t="s">
        <v>50</v>
      </c>
      <c r="B56" s="188"/>
      <c r="C56" s="188"/>
      <c r="D56" s="188"/>
      <c r="E56" s="188"/>
      <c r="F56" s="188"/>
      <c r="G56" s="11">
        <v>49</v>
      </c>
      <c r="H56" s="19">
        <v>109393322</v>
      </c>
      <c r="I56" s="19">
        <v>116872418</v>
      </c>
    </row>
    <row r="57" spans="1:9" ht="12.75" customHeight="1" x14ac:dyDescent="0.2">
      <c r="A57" s="188" t="s">
        <v>51</v>
      </c>
      <c r="B57" s="188"/>
      <c r="C57" s="188"/>
      <c r="D57" s="188"/>
      <c r="E57" s="188"/>
      <c r="F57" s="188"/>
      <c r="G57" s="11">
        <v>50</v>
      </c>
      <c r="H57" s="19">
        <v>209303</v>
      </c>
      <c r="I57" s="19">
        <v>244952</v>
      </c>
    </row>
    <row r="58" spans="1:9" ht="12.75" customHeight="1" x14ac:dyDescent="0.2">
      <c r="A58" s="188" t="s">
        <v>52</v>
      </c>
      <c r="B58" s="188"/>
      <c r="C58" s="188"/>
      <c r="D58" s="188"/>
      <c r="E58" s="188"/>
      <c r="F58" s="188"/>
      <c r="G58" s="11">
        <v>51</v>
      </c>
      <c r="H58" s="19">
        <v>4870438</v>
      </c>
      <c r="I58" s="19">
        <v>3904101</v>
      </c>
    </row>
    <row r="59" spans="1:9" ht="12.75" customHeight="1" x14ac:dyDescent="0.2">
      <c r="A59" s="188" t="s">
        <v>53</v>
      </c>
      <c r="B59" s="188"/>
      <c r="C59" s="188"/>
      <c r="D59" s="188"/>
      <c r="E59" s="188"/>
      <c r="F59" s="188"/>
      <c r="G59" s="11">
        <v>52</v>
      </c>
      <c r="H59" s="19">
        <v>1170017</v>
      </c>
      <c r="I59" s="19">
        <v>1362646</v>
      </c>
    </row>
    <row r="60" spans="1:9" ht="12.75" customHeight="1" x14ac:dyDescent="0.2">
      <c r="A60" s="192" t="s">
        <v>54</v>
      </c>
      <c r="B60" s="192"/>
      <c r="C60" s="192"/>
      <c r="D60" s="192"/>
      <c r="E60" s="192"/>
      <c r="F60" s="192"/>
      <c r="G60" s="12">
        <v>53</v>
      </c>
      <c r="H60" s="126">
        <f>SUM(H61:H69)</f>
        <v>39870577</v>
      </c>
      <c r="I60" s="126">
        <f>SUM(I61:I69)</f>
        <v>39858830</v>
      </c>
    </row>
    <row r="61" spans="1:9" ht="12.75" customHeight="1" x14ac:dyDescent="0.2">
      <c r="A61" s="188" t="s">
        <v>23</v>
      </c>
      <c r="B61" s="188"/>
      <c r="C61" s="188"/>
      <c r="D61" s="188"/>
      <c r="E61" s="188"/>
      <c r="F61" s="188"/>
      <c r="G61" s="11">
        <v>54</v>
      </c>
      <c r="H61" s="19">
        <v>0</v>
      </c>
      <c r="I61" s="19">
        <v>0</v>
      </c>
    </row>
    <row r="62" spans="1:9" ht="27.6" customHeight="1" x14ac:dyDescent="0.2">
      <c r="A62" s="188" t="s">
        <v>24</v>
      </c>
      <c r="B62" s="188"/>
      <c r="C62" s="188"/>
      <c r="D62" s="188"/>
      <c r="E62" s="188"/>
      <c r="F62" s="188"/>
      <c r="G62" s="11">
        <v>55</v>
      </c>
      <c r="H62" s="19">
        <v>0</v>
      </c>
      <c r="I62" s="19">
        <v>0</v>
      </c>
    </row>
    <row r="63" spans="1:9" ht="12.75" customHeight="1" x14ac:dyDescent="0.2">
      <c r="A63" s="188" t="s">
        <v>25</v>
      </c>
      <c r="B63" s="188"/>
      <c r="C63" s="188"/>
      <c r="D63" s="188"/>
      <c r="E63" s="188"/>
      <c r="F63" s="188"/>
      <c r="G63" s="11">
        <v>56</v>
      </c>
      <c r="H63" s="19">
        <v>0</v>
      </c>
      <c r="I63" s="19">
        <v>0</v>
      </c>
    </row>
    <row r="64" spans="1:9" ht="25.9" customHeight="1" x14ac:dyDescent="0.2">
      <c r="A64" s="188" t="s">
        <v>55</v>
      </c>
      <c r="B64" s="188"/>
      <c r="C64" s="188"/>
      <c r="D64" s="188"/>
      <c r="E64" s="188"/>
      <c r="F64" s="188"/>
      <c r="G64" s="11">
        <v>57</v>
      </c>
      <c r="H64" s="19">
        <v>0</v>
      </c>
      <c r="I64" s="19">
        <v>0</v>
      </c>
    </row>
    <row r="65" spans="1:9" ht="21.6" customHeight="1" x14ac:dyDescent="0.2">
      <c r="A65" s="188" t="s">
        <v>27</v>
      </c>
      <c r="B65" s="188"/>
      <c r="C65" s="188"/>
      <c r="D65" s="188"/>
      <c r="E65" s="188"/>
      <c r="F65" s="188"/>
      <c r="G65" s="11">
        <v>58</v>
      </c>
      <c r="H65" s="19">
        <v>0</v>
      </c>
      <c r="I65" s="19">
        <v>0</v>
      </c>
    </row>
    <row r="66" spans="1:9" ht="21.6" customHeight="1" x14ac:dyDescent="0.2">
      <c r="A66" s="188" t="s">
        <v>28</v>
      </c>
      <c r="B66" s="188"/>
      <c r="C66" s="188"/>
      <c r="D66" s="188"/>
      <c r="E66" s="188"/>
      <c r="F66" s="188"/>
      <c r="G66" s="11">
        <v>59</v>
      </c>
      <c r="H66" s="19">
        <v>0</v>
      </c>
      <c r="I66" s="19">
        <v>0</v>
      </c>
    </row>
    <row r="67" spans="1:9" ht="12.75" customHeight="1" x14ac:dyDescent="0.2">
      <c r="A67" s="188" t="s">
        <v>29</v>
      </c>
      <c r="B67" s="188"/>
      <c r="C67" s="188"/>
      <c r="D67" s="188"/>
      <c r="E67" s="188"/>
      <c r="F67" s="188"/>
      <c r="G67" s="11">
        <v>60</v>
      </c>
      <c r="H67" s="19">
        <v>39778610</v>
      </c>
      <c r="I67" s="19">
        <v>39768327</v>
      </c>
    </row>
    <row r="68" spans="1:9" ht="12.75" customHeight="1" x14ac:dyDescent="0.2">
      <c r="A68" s="188" t="s">
        <v>30</v>
      </c>
      <c r="B68" s="188"/>
      <c r="C68" s="188"/>
      <c r="D68" s="188"/>
      <c r="E68" s="188"/>
      <c r="F68" s="188"/>
      <c r="G68" s="11">
        <v>61</v>
      </c>
      <c r="H68" s="19">
        <v>91967</v>
      </c>
      <c r="I68" s="19">
        <v>90503</v>
      </c>
    </row>
    <row r="69" spans="1:9" ht="12.75" customHeight="1" x14ac:dyDescent="0.2">
      <c r="A69" s="188" t="s">
        <v>56</v>
      </c>
      <c r="B69" s="188"/>
      <c r="C69" s="188"/>
      <c r="D69" s="188"/>
      <c r="E69" s="188"/>
      <c r="F69" s="188"/>
      <c r="G69" s="11">
        <v>62</v>
      </c>
      <c r="H69" s="19">
        <v>0</v>
      </c>
      <c r="I69" s="19">
        <v>0</v>
      </c>
    </row>
    <row r="70" spans="1:9" ht="12.75" customHeight="1" x14ac:dyDescent="0.2">
      <c r="A70" s="188" t="s">
        <v>57</v>
      </c>
      <c r="B70" s="188"/>
      <c r="C70" s="188"/>
      <c r="D70" s="188"/>
      <c r="E70" s="188"/>
      <c r="F70" s="188"/>
      <c r="G70" s="11">
        <v>63</v>
      </c>
      <c r="H70" s="19">
        <v>21912887</v>
      </c>
      <c r="I70" s="19">
        <v>41403007</v>
      </c>
    </row>
    <row r="71" spans="1:9" ht="12.75" customHeight="1" x14ac:dyDescent="0.2">
      <c r="A71" s="189" t="s">
        <v>58</v>
      </c>
      <c r="B71" s="189"/>
      <c r="C71" s="189"/>
      <c r="D71" s="189"/>
      <c r="E71" s="189"/>
      <c r="F71" s="189"/>
      <c r="G71" s="11">
        <v>64</v>
      </c>
      <c r="H71" s="19">
        <v>2834522</v>
      </c>
      <c r="I71" s="19">
        <v>3023911</v>
      </c>
    </row>
    <row r="72" spans="1:9" ht="12.75" customHeight="1" x14ac:dyDescent="0.2">
      <c r="A72" s="190" t="s">
        <v>304</v>
      </c>
      <c r="B72" s="190"/>
      <c r="C72" s="190"/>
      <c r="D72" s="190"/>
      <c r="E72" s="190"/>
      <c r="F72" s="190"/>
      <c r="G72" s="12">
        <v>65</v>
      </c>
      <c r="H72" s="126">
        <f>H8+H9+H44+H71</f>
        <v>736222151</v>
      </c>
      <c r="I72" s="126">
        <f>I8+I9+I44+I71</f>
        <v>765155937</v>
      </c>
    </row>
    <row r="73" spans="1:9" ht="12.75" customHeight="1" x14ac:dyDescent="0.2">
      <c r="A73" s="189" t="s">
        <v>59</v>
      </c>
      <c r="B73" s="189"/>
      <c r="C73" s="189"/>
      <c r="D73" s="189"/>
      <c r="E73" s="189"/>
      <c r="F73" s="189"/>
      <c r="G73" s="11">
        <v>66</v>
      </c>
      <c r="H73" s="19">
        <v>16306962</v>
      </c>
      <c r="I73" s="19">
        <v>19207642</v>
      </c>
    </row>
    <row r="74" spans="1:9" x14ac:dyDescent="0.2">
      <c r="A74" s="193" t="s">
        <v>60</v>
      </c>
      <c r="B74" s="194"/>
      <c r="C74" s="194"/>
      <c r="D74" s="194"/>
      <c r="E74" s="194"/>
      <c r="F74" s="194"/>
      <c r="G74" s="194"/>
      <c r="H74" s="194"/>
      <c r="I74" s="194"/>
    </row>
    <row r="75" spans="1:9" ht="12.75" customHeight="1" x14ac:dyDescent="0.2">
      <c r="A75" s="190" t="s">
        <v>352</v>
      </c>
      <c r="B75" s="190"/>
      <c r="C75" s="190"/>
      <c r="D75" s="190"/>
      <c r="E75" s="190"/>
      <c r="F75" s="190"/>
      <c r="G75" s="12">
        <v>67</v>
      </c>
      <c r="H75" s="127">
        <f>H76+H77+H78+H84+H85+H91+H94+H97</f>
        <v>528605835</v>
      </c>
      <c r="I75" s="127">
        <f>I76+I77+I78+I84+I85+I91+I94+I97</f>
        <v>543480455</v>
      </c>
    </row>
    <row r="76" spans="1:9" ht="12.75" customHeight="1" x14ac:dyDescent="0.2">
      <c r="A76" s="188" t="s">
        <v>61</v>
      </c>
      <c r="B76" s="188"/>
      <c r="C76" s="188"/>
      <c r="D76" s="188"/>
      <c r="E76" s="188"/>
      <c r="F76" s="188"/>
      <c r="G76" s="11">
        <v>68</v>
      </c>
      <c r="H76" s="19">
        <v>207897095</v>
      </c>
      <c r="I76" s="19">
        <v>207897095</v>
      </c>
    </row>
    <row r="77" spans="1:9" ht="12.75" customHeight="1" x14ac:dyDescent="0.2">
      <c r="A77" s="188" t="s">
        <v>62</v>
      </c>
      <c r="B77" s="188"/>
      <c r="C77" s="188"/>
      <c r="D77" s="188"/>
      <c r="E77" s="188"/>
      <c r="F77" s="188"/>
      <c r="G77" s="11">
        <v>69</v>
      </c>
      <c r="H77" s="19">
        <v>24779968</v>
      </c>
      <c r="I77" s="19">
        <v>24856485</v>
      </c>
    </row>
    <row r="78" spans="1:9" ht="12.75" customHeight="1" x14ac:dyDescent="0.2">
      <c r="A78" s="192" t="s">
        <v>63</v>
      </c>
      <c r="B78" s="192"/>
      <c r="C78" s="192"/>
      <c r="D78" s="192"/>
      <c r="E78" s="192"/>
      <c r="F78" s="192"/>
      <c r="G78" s="12">
        <v>70</v>
      </c>
      <c r="H78" s="127">
        <f>SUM(H79:H83)</f>
        <v>158263508</v>
      </c>
      <c r="I78" s="127">
        <f>SUM(I79:I83)</f>
        <v>157054110</v>
      </c>
    </row>
    <row r="79" spans="1:9" ht="12.75" customHeight="1" x14ac:dyDescent="0.2">
      <c r="A79" s="188" t="s">
        <v>64</v>
      </c>
      <c r="B79" s="188"/>
      <c r="C79" s="188"/>
      <c r="D79" s="188"/>
      <c r="E79" s="188"/>
      <c r="F79" s="188"/>
      <c r="G79" s="11">
        <v>71</v>
      </c>
      <c r="H79" s="19">
        <v>13081637</v>
      </c>
      <c r="I79" s="19">
        <v>13081637</v>
      </c>
    </row>
    <row r="80" spans="1:9" ht="12.75" customHeight="1" x14ac:dyDescent="0.2">
      <c r="A80" s="188" t="s">
        <v>65</v>
      </c>
      <c r="B80" s="188"/>
      <c r="C80" s="188"/>
      <c r="D80" s="188"/>
      <c r="E80" s="188"/>
      <c r="F80" s="188"/>
      <c r="G80" s="11">
        <v>72</v>
      </c>
      <c r="H80" s="19">
        <v>19590484</v>
      </c>
      <c r="I80" s="19">
        <v>19590484</v>
      </c>
    </row>
    <row r="81" spans="1:9" ht="12.75" customHeight="1" x14ac:dyDescent="0.2">
      <c r="A81" s="188" t="s">
        <v>66</v>
      </c>
      <c r="B81" s="188"/>
      <c r="C81" s="188"/>
      <c r="D81" s="188"/>
      <c r="E81" s="188"/>
      <c r="F81" s="188"/>
      <c r="G81" s="11">
        <v>73</v>
      </c>
      <c r="H81" s="19">
        <v>-5633740</v>
      </c>
      <c r="I81" s="19">
        <v>-7026898</v>
      </c>
    </row>
    <row r="82" spans="1:9" ht="12.75" customHeight="1" x14ac:dyDescent="0.2">
      <c r="A82" s="188" t="s">
        <v>67</v>
      </c>
      <c r="B82" s="188"/>
      <c r="C82" s="188"/>
      <c r="D82" s="188"/>
      <c r="E82" s="188"/>
      <c r="F82" s="188"/>
      <c r="G82" s="11">
        <v>74</v>
      </c>
      <c r="H82" s="19">
        <v>9889317</v>
      </c>
      <c r="I82" s="19">
        <v>9889317</v>
      </c>
    </row>
    <row r="83" spans="1:9" ht="12.75" customHeight="1" x14ac:dyDescent="0.2">
      <c r="A83" s="188" t="s">
        <v>68</v>
      </c>
      <c r="B83" s="188"/>
      <c r="C83" s="188"/>
      <c r="D83" s="188"/>
      <c r="E83" s="188"/>
      <c r="F83" s="188"/>
      <c r="G83" s="11">
        <v>75</v>
      </c>
      <c r="H83" s="19">
        <v>121335810</v>
      </c>
      <c r="I83" s="19">
        <v>121519570</v>
      </c>
    </row>
    <row r="84" spans="1:9" ht="12.75" customHeight="1" x14ac:dyDescent="0.2">
      <c r="A84" s="191" t="s">
        <v>69</v>
      </c>
      <c r="B84" s="191"/>
      <c r="C84" s="191"/>
      <c r="D84" s="191"/>
      <c r="E84" s="191"/>
      <c r="F84" s="191"/>
      <c r="G84" s="49">
        <v>76</v>
      </c>
      <c r="H84" s="50">
        <v>0</v>
      </c>
      <c r="I84" s="50">
        <v>0</v>
      </c>
    </row>
    <row r="85" spans="1:9" ht="12.75" customHeight="1" x14ac:dyDescent="0.2">
      <c r="A85" s="192" t="s">
        <v>444</v>
      </c>
      <c r="B85" s="192"/>
      <c r="C85" s="192"/>
      <c r="D85" s="192"/>
      <c r="E85" s="192"/>
      <c r="F85" s="192"/>
      <c r="G85" s="12">
        <v>77</v>
      </c>
      <c r="H85" s="126">
        <f>H86+H87+H88+H89+H90</f>
        <v>0</v>
      </c>
      <c r="I85" s="126">
        <f>I86+I87+I88+I89+I90</f>
        <v>0</v>
      </c>
    </row>
    <row r="86" spans="1:9" ht="25.5" customHeight="1" x14ac:dyDescent="0.2">
      <c r="A86" s="188" t="s">
        <v>445</v>
      </c>
      <c r="B86" s="188"/>
      <c r="C86" s="188"/>
      <c r="D86" s="188"/>
      <c r="E86" s="188"/>
      <c r="F86" s="188"/>
      <c r="G86" s="11">
        <v>78</v>
      </c>
      <c r="H86" s="19">
        <v>0</v>
      </c>
      <c r="I86" s="19">
        <v>0</v>
      </c>
    </row>
    <row r="87" spans="1:9" ht="12.75" customHeight="1" x14ac:dyDescent="0.2">
      <c r="A87" s="188" t="s">
        <v>70</v>
      </c>
      <c r="B87" s="188"/>
      <c r="C87" s="188"/>
      <c r="D87" s="188"/>
      <c r="E87" s="188"/>
      <c r="F87" s="188"/>
      <c r="G87" s="11">
        <v>79</v>
      </c>
      <c r="H87" s="19">
        <v>0</v>
      </c>
      <c r="I87" s="19">
        <v>0</v>
      </c>
    </row>
    <row r="88" spans="1:9" ht="12.75" customHeight="1" x14ac:dyDescent="0.2">
      <c r="A88" s="188" t="s">
        <v>71</v>
      </c>
      <c r="B88" s="188"/>
      <c r="C88" s="188"/>
      <c r="D88" s="188"/>
      <c r="E88" s="188"/>
      <c r="F88" s="188"/>
      <c r="G88" s="11">
        <v>80</v>
      </c>
      <c r="H88" s="19">
        <v>0</v>
      </c>
      <c r="I88" s="19">
        <v>0</v>
      </c>
    </row>
    <row r="89" spans="1:9" ht="12.75" customHeight="1" x14ac:dyDescent="0.2">
      <c r="A89" s="188" t="s">
        <v>348</v>
      </c>
      <c r="B89" s="188"/>
      <c r="C89" s="188"/>
      <c r="D89" s="188"/>
      <c r="E89" s="188"/>
      <c r="F89" s="188"/>
      <c r="G89" s="11">
        <v>81</v>
      </c>
      <c r="H89" s="19">
        <v>0</v>
      </c>
      <c r="I89" s="19">
        <v>0</v>
      </c>
    </row>
    <row r="90" spans="1:9" ht="12.75" customHeight="1" x14ac:dyDescent="0.2">
      <c r="A90" s="188" t="s">
        <v>349</v>
      </c>
      <c r="B90" s="188"/>
      <c r="C90" s="188"/>
      <c r="D90" s="188"/>
      <c r="E90" s="188"/>
      <c r="F90" s="188"/>
      <c r="G90" s="11">
        <v>82</v>
      </c>
      <c r="H90" s="19">
        <v>0</v>
      </c>
      <c r="I90" s="19">
        <v>0</v>
      </c>
    </row>
    <row r="91" spans="1:9" ht="12.75" customHeight="1" x14ac:dyDescent="0.2">
      <c r="A91" s="192" t="s">
        <v>350</v>
      </c>
      <c r="B91" s="192"/>
      <c r="C91" s="192"/>
      <c r="D91" s="192"/>
      <c r="E91" s="192"/>
      <c r="F91" s="192"/>
      <c r="G91" s="12">
        <v>83</v>
      </c>
      <c r="H91" s="126">
        <f>H92-H93</f>
        <v>79182882</v>
      </c>
      <c r="I91" s="126">
        <f>I92-I93</f>
        <v>128248248</v>
      </c>
    </row>
    <row r="92" spans="1:9" ht="12.75" customHeight="1" x14ac:dyDescent="0.2">
      <c r="A92" s="188" t="s">
        <v>72</v>
      </c>
      <c r="B92" s="188"/>
      <c r="C92" s="188"/>
      <c r="D92" s="188"/>
      <c r="E92" s="188"/>
      <c r="F92" s="188"/>
      <c r="G92" s="11">
        <v>84</v>
      </c>
      <c r="H92" s="19">
        <v>79182882</v>
      </c>
      <c r="I92" s="19">
        <v>128248248</v>
      </c>
    </row>
    <row r="93" spans="1:9" ht="12.75" customHeight="1" x14ac:dyDescent="0.2">
      <c r="A93" s="188" t="s">
        <v>73</v>
      </c>
      <c r="B93" s="188"/>
      <c r="C93" s="188"/>
      <c r="D93" s="188"/>
      <c r="E93" s="188"/>
      <c r="F93" s="188"/>
      <c r="G93" s="11">
        <v>85</v>
      </c>
      <c r="H93" s="19">
        <v>0</v>
      </c>
      <c r="I93" s="19">
        <v>0</v>
      </c>
    </row>
    <row r="94" spans="1:9" ht="12.75" customHeight="1" x14ac:dyDescent="0.2">
      <c r="A94" s="192" t="s">
        <v>351</v>
      </c>
      <c r="B94" s="192"/>
      <c r="C94" s="192"/>
      <c r="D94" s="192"/>
      <c r="E94" s="192"/>
      <c r="F94" s="192"/>
      <c r="G94" s="12">
        <v>86</v>
      </c>
      <c r="H94" s="126">
        <f>H95-H96</f>
        <v>49058434</v>
      </c>
      <c r="I94" s="126">
        <f>I95-I96</f>
        <v>15665663</v>
      </c>
    </row>
    <row r="95" spans="1:9" ht="12.75" customHeight="1" x14ac:dyDescent="0.2">
      <c r="A95" s="188" t="s">
        <v>74</v>
      </c>
      <c r="B95" s="188"/>
      <c r="C95" s="188"/>
      <c r="D95" s="188"/>
      <c r="E95" s="188"/>
      <c r="F95" s="188"/>
      <c r="G95" s="11">
        <v>87</v>
      </c>
      <c r="H95" s="19">
        <v>49058434</v>
      </c>
      <c r="I95" s="19">
        <v>15665663</v>
      </c>
    </row>
    <row r="96" spans="1:9" ht="12.75" customHeight="1" x14ac:dyDescent="0.2">
      <c r="A96" s="188" t="s">
        <v>75</v>
      </c>
      <c r="B96" s="188"/>
      <c r="C96" s="188"/>
      <c r="D96" s="188"/>
      <c r="E96" s="188"/>
      <c r="F96" s="188"/>
      <c r="G96" s="11">
        <v>88</v>
      </c>
      <c r="H96" s="19">
        <v>0</v>
      </c>
      <c r="I96" s="19">
        <v>0</v>
      </c>
    </row>
    <row r="97" spans="1:9" ht="12.75" customHeight="1" x14ac:dyDescent="0.2">
      <c r="A97" s="188" t="s">
        <v>76</v>
      </c>
      <c r="B97" s="188"/>
      <c r="C97" s="188"/>
      <c r="D97" s="188"/>
      <c r="E97" s="188"/>
      <c r="F97" s="188"/>
      <c r="G97" s="11">
        <v>89</v>
      </c>
      <c r="H97" s="19">
        <v>9423948</v>
      </c>
      <c r="I97" s="19">
        <v>9758854</v>
      </c>
    </row>
    <row r="98" spans="1:9" ht="12.75" customHeight="1" x14ac:dyDescent="0.2">
      <c r="A98" s="190" t="s">
        <v>353</v>
      </c>
      <c r="B98" s="190"/>
      <c r="C98" s="190"/>
      <c r="D98" s="190"/>
      <c r="E98" s="190"/>
      <c r="F98" s="190"/>
      <c r="G98" s="12">
        <v>90</v>
      </c>
      <c r="H98" s="126">
        <f>SUM(H99:H104)</f>
        <v>12281776</v>
      </c>
      <c r="I98" s="126">
        <f>SUM(I99:I104)</f>
        <v>12203429</v>
      </c>
    </row>
    <row r="99" spans="1:9" ht="12.75" customHeight="1" x14ac:dyDescent="0.2">
      <c r="A99" s="188" t="s">
        <v>77</v>
      </c>
      <c r="B99" s="188"/>
      <c r="C99" s="188"/>
      <c r="D99" s="188"/>
      <c r="E99" s="188"/>
      <c r="F99" s="188"/>
      <c r="G99" s="11">
        <v>91</v>
      </c>
      <c r="H99" s="19">
        <v>7595641</v>
      </c>
      <c r="I99" s="19">
        <v>7517997</v>
      </c>
    </row>
    <row r="100" spans="1:9" ht="12.75" customHeight="1" x14ac:dyDescent="0.2">
      <c r="A100" s="188" t="s">
        <v>78</v>
      </c>
      <c r="B100" s="188"/>
      <c r="C100" s="188"/>
      <c r="D100" s="188"/>
      <c r="E100" s="188"/>
      <c r="F100" s="188"/>
      <c r="G100" s="11">
        <v>92</v>
      </c>
      <c r="H100" s="19">
        <v>0</v>
      </c>
      <c r="I100" s="19">
        <v>0</v>
      </c>
    </row>
    <row r="101" spans="1:9" ht="12.75" customHeight="1" x14ac:dyDescent="0.2">
      <c r="A101" s="188" t="s">
        <v>79</v>
      </c>
      <c r="B101" s="188"/>
      <c r="C101" s="188"/>
      <c r="D101" s="188"/>
      <c r="E101" s="188"/>
      <c r="F101" s="188"/>
      <c r="G101" s="11">
        <v>93</v>
      </c>
      <c r="H101" s="19">
        <v>4686135</v>
      </c>
      <c r="I101" s="19">
        <v>4685432</v>
      </c>
    </row>
    <row r="102" spans="1:9" ht="12.75" customHeight="1" x14ac:dyDescent="0.2">
      <c r="A102" s="188" t="s">
        <v>80</v>
      </c>
      <c r="B102" s="188"/>
      <c r="C102" s="188"/>
      <c r="D102" s="188"/>
      <c r="E102" s="188"/>
      <c r="F102" s="188"/>
      <c r="G102" s="11">
        <v>94</v>
      </c>
      <c r="H102" s="19">
        <v>0</v>
      </c>
      <c r="I102" s="19">
        <v>0</v>
      </c>
    </row>
    <row r="103" spans="1:9" ht="12.75" customHeight="1" x14ac:dyDescent="0.2">
      <c r="A103" s="188" t="s">
        <v>81</v>
      </c>
      <c r="B103" s="188"/>
      <c r="C103" s="188"/>
      <c r="D103" s="188"/>
      <c r="E103" s="188"/>
      <c r="F103" s="188"/>
      <c r="G103" s="11">
        <v>95</v>
      </c>
      <c r="H103" s="19">
        <v>0</v>
      </c>
      <c r="I103" s="19">
        <v>0</v>
      </c>
    </row>
    <row r="104" spans="1:9" ht="12.75" customHeight="1" x14ac:dyDescent="0.2">
      <c r="A104" s="188" t="s">
        <v>82</v>
      </c>
      <c r="B104" s="188"/>
      <c r="C104" s="188"/>
      <c r="D104" s="188"/>
      <c r="E104" s="188"/>
      <c r="F104" s="188"/>
      <c r="G104" s="11">
        <v>96</v>
      </c>
      <c r="H104" s="19">
        <v>0</v>
      </c>
      <c r="I104" s="19">
        <v>0</v>
      </c>
    </row>
    <row r="105" spans="1:9" ht="12.75" customHeight="1" x14ac:dyDescent="0.2">
      <c r="A105" s="190" t="s">
        <v>354</v>
      </c>
      <c r="B105" s="190"/>
      <c r="C105" s="190"/>
      <c r="D105" s="190"/>
      <c r="E105" s="190"/>
      <c r="F105" s="190"/>
      <c r="G105" s="12">
        <v>97</v>
      </c>
      <c r="H105" s="126">
        <f>SUM(H106:H116)</f>
        <v>17015275</v>
      </c>
      <c r="I105" s="126">
        <f>SUM(I106:I116)</f>
        <v>15466232</v>
      </c>
    </row>
    <row r="106" spans="1:9" ht="12.75" customHeight="1" x14ac:dyDescent="0.2">
      <c r="A106" s="188" t="s">
        <v>83</v>
      </c>
      <c r="B106" s="188"/>
      <c r="C106" s="188"/>
      <c r="D106" s="188"/>
      <c r="E106" s="188"/>
      <c r="F106" s="188"/>
      <c r="G106" s="11">
        <v>98</v>
      </c>
      <c r="H106" s="19">
        <v>0</v>
      </c>
      <c r="I106" s="19">
        <v>0</v>
      </c>
    </row>
    <row r="107" spans="1:9" ht="24.6" customHeight="1" x14ac:dyDescent="0.2">
      <c r="A107" s="188" t="s">
        <v>84</v>
      </c>
      <c r="B107" s="188"/>
      <c r="C107" s="188"/>
      <c r="D107" s="188"/>
      <c r="E107" s="188"/>
      <c r="F107" s="188"/>
      <c r="G107" s="11">
        <v>99</v>
      </c>
      <c r="H107" s="19">
        <v>0</v>
      </c>
      <c r="I107" s="19">
        <v>0</v>
      </c>
    </row>
    <row r="108" spans="1:9" ht="12.75" customHeight="1" x14ac:dyDescent="0.2">
      <c r="A108" s="188" t="s">
        <v>85</v>
      </c>
      <c r="B108" s="188"/>
      <c r="C108" s="188"/>
      <c r="D108" s="188"/>
      <c r="E108" s="188"/>
      <c r="F108" s="188"/>
      <c r="G108" s="11">
        <v>100</v>
      </c>
      <c r="H108" s="19">
        <v>0</v>
      </c>
      <c r="I108" s="19">
        <v>0</v>
      </c>
    </row>
    <row r="109" spans="1:9" ht="21.6" customHeight="1" x14ac:dyDescent="0.2">
      <c r="A109" s="188" t="s">
        <v>86</v>
      </c>
      <c r="B109" s="188"/>
      <c r="C109" s="188"/>
      <c r="D109" s="188"/>
      <c r="E109" s="188"/>
      <c r="F109" s="188"/>
      <c r="G109" s="11">
        <v>101</v>
      </c>
      <c r="H109" s="19">
        <v>0</v>
      </c>
      <c r="I109" s="19">
        <v>0</v>
      </c>
    </row>
    <row r="110" spans="1:9" ht="12.75" customHeight="1" x14ac:dyDescent="0.2">
      <c r="A110" s="188" t="s">
        <v>87</v>
      </c>
      <c r="B110" s="188"/>
      <c r="C110" s="188"/>
      <c r="D110" s="188"/>
      <c r="E110" s="188"/>
      <c r="F110" s="188"/>
      <c r="G110" s="11">
        <v>102</v>
      </c>
      <c r="H110" s="19">
        <v>0</v>
      </c>
      <c r="I110" s="19">
        <v>0</v>
      </c>
    </row>
    <row r="111" spans="1:9" ht="12.75" customHeight="1" x14ac:dyDescent="0.2">
      <c r="A111" s="188" t="s">
        <v>88</v>
      </c>
      <c r="B111" s="188"/>
      <c r="C111" s="188"/>
      <c r="D111" s="188"/>
      <c r="E111" s="188"/>
      <c r="F111" s="188"/>
      <c r="G111" s="11">
        <v>103</v>
      </c>
      <c r="H111" s="19">
        <v>10049471</v>
      </c>
      <c r="I111" s="19">
        <v>8452020</v>
      </c>
    </row>
    <row r="112" spans="1:9" ht="12.75" customHeight="1" x14ac:dyDescent="0.2">
      <c r="A112" s="188" t="s">
        <v>89</v>
      </c>
      <c r="B112" s="188"/>
      <c r="C112" s="188"/>
      <c r="D112" s="188"/>
      <c r="E112" s="188"/>
      <c r="F112" s="188"/>
      <c r="G112" s="11">
        <v>104</v>
      </c>
      <c r="H112" s="19">
        <v>0</v>
      </c>
      <c r="I112" s="19">
        <v>0</v>
      </c>
    </row>
    <row r="113" spans="1:9" ht="12.75" customHeight="1" x14ac:dyDescent="0.2">
      <c r="A113" s="188" t="s">
        <v>90</v>
      </c>
      <c r="B113" s="188"/>
      <c r="C113" s="188"/>
      <c r="D113" s="188"/>
      <c r="E113" s="188"/>
      <c r="F113" s="188"/>
      <c r="G113" s="11">
        <v>105</v>
      </c>
      <c r="H113" s="19">
        <v>0</v>
      </c>
      <c r="I113" s="19">
        <v>0</v>
      </c>
    </row>
    <row r="114" spans="1:9" ht="12.75" customHeight="1" x14ac:dyDescent="0.2">
      <c r="A114" s="188" t="s">
        <v>91</v>
      </c>
      <c r="B114" s="188"/>
      <c r="C114" s="188"/>
      <c r="D114" s="188"/>
      <c r="E114" s="188"/>
      <c r="F114" s="188"/>
      <c r="G114" s="11">
        <v>106</v>
      </c>
      <c r="H114" s="19">
        <v>0</v>
      </c>
      <c r="I114" s="19">
        <v>0</v>
      </c>
    </row>
    <row r="115" spans="1:9" ht="12.75" customHeight="1" x14ac:dyDescent="0.2">
      <c r="A115" s="188" t="s">
        <v>92</v>
      </c>
      <c r="B115" s="188"/>
      <c r="C115" s="188"/>
      <c r="D115" s="188"/>
      <c r="E115" s="188"/>
      <c r="F115" s="188"/>
      <c r="G115" s="11">
        <v>107</v>
      </c>
      <c r="H115" s="19">
        <v>2799330</v>
      </c>
      <c r="I115" s="19">
        <v>2869335</v>
      </c>
    </row>
    <row r="116" spans="1:9" ht="12.75" customHeight="1" x14ac:dyDescent="0.2">
      <c r="A116" s="188" t="s">
        <v>93</v>
      </c>
      <c r="B116" s="188"/>
      <c r="C116" s="188"/>
      <c r="D116" s="188"/>
      <c r="E116" s="188"/>
      <c r="F116" s="188"/>
      <c r="G116" s="11">
        <v>108</v>
      </c>
      <c r="H116" s="19">
        <v>4166474</v>
      </c>
      <c r="I116" s="19">
        <v>4144877</v>
      </c>
    </row>
    <row r="117" spans="1:9" ht="12.75" customHeight="1" x14ac:dyDescent="0.2">
      <c r="A117" s="190" t="s">
        <v>355</v>
      </c>
      <c r="B117" s="190"/>
      <c r="C117" s="190"/>
      <c r="D117" s="190"/>
      <c r="E117" s="190"/>
      <c r="F117" s="190"/>
      <c r="G117" s="12">
        <v>109</v>
      </c>
      <c r="H117" s="126">
        <f>SUM(H118:H131)</f>
        <v>153595468</v>
      </c>
      <c r="I117" s="126">
        <f>SUM(I118:I131)</f>
        <v>164548120</v>
      </c>
    </row>
    <row r="118" spans="1:9" ht="12.75" customHeight="1" x14ac:dyDescent="0.2">
      <c r="A118" s="188" t="s">
        <v>83</v>
      </c>
      <c r="B118" s="188"/>
      <c r="C118" s="188"/>
      <c r="D118" s="188"/>
      <c r="E118" s="188"/>
      <c r="F118" s="188"/>
      <c r="G118" s="11">
        <v>110</v>
      </c>
      <c r="H118" s="19">
        <v>0</v>
      </c>
      <c r="I118" s="19">
        <v>0</v>
      </c>
    </row>
    <row r="119" spans="1:9" ht="22.15" customHeight="1" x14ac:dyDescent="0.2">
      <c r="A119" s="188" t="s">
        <v>84</v>
      </c>
      <c r="B119" s="188"/>
      <c r="C119" s="188"/>
      <c r="D119" s="188"/>
      <c r="E119" s="188"/>
      <c r="F119" s="188"/>
      <c r="G119" s="11">
        <v>111</v>
      </c>
      <c r="H119" s="19">
        <v>0</v>
      </c>
      <c r="I119" s="19">
        <v>0</v>
      </c>
    </row>
    <row r="120" spans="1:9" ht="12.75" customHeight="1" x14ac:dyDescent="0.2">
      <c r="A120" s="188" t="s">
        <v>85</v>
      </c>
      <c r="B120" s="188"/>
      <c r="C120" s="188"/>
      <c r="D120" s="188"/>
      <c r="E120" s="188"/>
      <c r="F120" s="188"/>
      <c r="G120" s="11">
        <v>112</v>
      </c>
      <c r="H120" s="19">
        <v>0</v>
      </c>
      <c r="I120" s="19">
        <v>0</v>
      </c>
    </row>
    <row r="121" spans="1:9" ht="23.45" customHeight="1" x14ac:dyDescent="0.2">
      <c r="A121" s="188" t="s">
        <v>86</v>
      </c>
      <c r="B121" s="188"/>
      <c r="C121" s="188"/>
      <c r="D121" s="188"/>
      <c r="E121" s="188"/>
      <c r="F121" s="188"/>
      <c r="G121" s="11">
        <v>113</v>
      </c>
      <c r="H121" s="19">
        <v>0</v>
      </c>
      <c r="I121" s="19">
        <v>0</v>
      </c>
    </row>
    <row r="122" spans="1:9" ht="12.75" customHeight="1" x14ac:dyDescent="0.2">
      <c r="A122" s="188" t="s">
        <v>87</v>
      </c>
      <c r="B122" s="188"/>
      <c r="C122" s="188"/>
      <c r="D122" s="188"/>
      <c r="E122" s="188"/>
      <c r="F122" s="188"/>
      <c r="G122" s="11">
        <v>114</v>
      </c>
      <c r="H122" s="19">
        <v>360903</v>
      </c>
      <c r="I122" s="19">
        <v>253370</v>
      </c>
    </row>
    <row r="123" spans="1:9" ht="12.75" customHeight="1" x14ac:dyDescent="0.2">
      <c r="A123" s="188" t="s">
        <v>88</v>
      </c>
      <c r="B123" s="188"/>
      <c r="C123" s="188"/>
      <c r="D123" s="188"/>
      <c r="E123" s="188"/>
      <c r="F123" s="188"/>
      <c r="G123" s="11">
        <v>115</v>
      </c>
      <c r="H123" s="19">
        <v>73664725</v>
      </c>
      <c r="I123" s="19">
        <v>78399127</v>
      </c>
    </row>
    <row r="124" spans="1:9" ht="12.75" customHeight="1" x14ac:dyDescent="0.2">
      <c r="A124" s="188" t="s">
        <v>89</v>
      </c>
      <c r="B124" s="188"/>
      <c r="C124" s="188"/>
      <c r="D124" s="188"/>
      <c r="E124" s="188"/>
      <c r="F124" s="188"/>
      <c r="G124" s="11">
        <v>116</v>
      </c>
      <c r="H124" s="19">
        <v>466315</v>
      </c>
      <c r="I124" s="19">
        <v>458897</v>
      </c>
    </row>
    <row r="125" spans="1:9" ht="12.75" customHeight="1" x14ac:dyDescent="0.2">
      <c r="A125" s="188" t="s">
        <v>90</v>
      </c>
      <c r="B125" s="188"/>
      <c r="C125" s="188"/>
      <c r="D125" s="188"/>
      <c r="E125" s="188"/>
      <c r="F125" s="188"/>
      <c r="G125" s="11">
        <v>117</v>
      </c>
      <c r="H125" s="19">
        <v>61937876</v>
      </c>
      <c r="I125" s="19">
        <v>66500941</v>
      </c>
    </row>
    <row r="126" spans="1:9" x14ac:dyDescent="0.2">
      <c r="A126" s="188" t="s">
        <v>91</v>
      </c>
      <c r="B126" s="188"/>
      <c r="C126" s="188"/>
      <c r="D126" s="188"/>
      <c r="E126" s="188"/>
      <c r="F126" s="188"/>
      <c r="G126" s="11">
        <v>118</v>
      </c>
      <c r="H126" s="19">
        <v>0</v>
      </c>
      <c r="I126" s="19">
        <v>0</v>
      </c>
    </row>
    <row r="127" spans="1:9" x14ac:dyDescent="0.2">
      <c r="A127" s="188" t="s">
        <v>94</v>
      </c>
      <c r="B127" s="188"/>
      <c r="C127" s="188"/>
      <c r="D127" s="188"/>
      <c r="E127" s="188"/>
      <c r="F127" s="188"/>
      <c r="G127" s="11">
        <v>119</v>
      </c>
      <c r="H127" s="19">
        <v>11119657</v>
      </c>
      <c r="I127" s="19">
        <v>11890104</v>
      </c>
    </row>
    <row r="128" spans="1:9" x14ac:dyDescent="0.2">
      <c r="A128" s="188" t="s">
        <v>95</v>
      </c>
      <c r="B128" s="188"/>
      <c r="C128" s="188"/>
      <c r="D128" s="188"/>
      <c r="E128" s="188"/>
      <c r="F128" s="188"/>
      <c r="G128" s="11">
        <v>120</v>
      </c>
      <c r="H128" s="19">
        <v>4766825</v>
      </c>
      <c r="I128" s="19">
        <v>6107538</v>
      </c>
    </row>
    <row r="129" spans="1:9" x14ac:dyDescent="0.2">
      <c r="A129" s="188" t="s">
        <v>96</v>
      </c>
      <c r="B129" s="188"/>
      <c r="C129" s="188"/>
      <c r="D129" s="188"/>
      <c r="E129" s="188"/>
      <c r="F129" s="188"/>
      <c r="G129" s="11">
        <v>121</v>
      </c>
      <c r="H129" s="19">
        <v>471698</v>
      </c>
      <c r="I129" s="19">
        <v>467685</v>
      </c>
    </row>
    <row r="130" spans="1:9" x14ac:dyDescent="0.2">
      <c r="A130" s="188" t="s">
        <v>97</v>
      </c>
      <c r="B130" s="188"/>
      <c r="C130" s="188"/>
      <c r="D130" s="188"/>
      <c r="E130" s="188"/>
      <c r="F130" s="188"/>
      <c r="G130" s="11">
        <v>122</v>
      </c>
      <c r="H130" s="19">
        <v>0</v>
      </c>
      <c r="I130" s="19">
        <v>0</v>
      </c>
    </row>
    <row r="131" spans="1:9" x14ac:dyDescent="0.2">
      <c r="A131" s="188" t="s">
        <v>98</v>
      </c>
      <c r="B131" s="188"/>
      <c r="C131" s="188"/>
      <c r="D131" s="188"/>
      <c r="E131" s="188"/>
      <c r="F131" s="188"/>
      <c r="G131" s="11">
        <v>123</v>
      </c>
      <c r="H131" s="19">
        <v>807469</v>
      </c>
      <c r="I131" s="19">
        <v>470458</v>
      </c>
    </row>
    <row r="132" spans="1:9" ht="22.15" customHeight="1" x14ac:dyDescent="0.2">
      <c r="A132" s="189" t="s">
        <v>99</v>
      </c>
      <c r="B132" s="189"/>
      <c r="C132" s="189"/>
      <c r="D132" s="189"/>
      <c r="E132" s="189"/>
      <c r="F132" s="189"/>
      <c r="G132" s="11">
        <v>124</v>
      </c>
      <c r="H132" s="19">
        <v>24723797</v>
      </c>
      <c r="I132" s="19">
        <v>29457701</v>
      </c>
    </row>
    <row r="133" spans="1:9" ht="12.75" customHeight="1" x14ac:dyDescent="0.2">
      <c r="A133" s="190" t="s">
        <v>356</v>
      </c>
      <c r="B133" s="190"/>
      <c r="C133" s="190"/>
      <c r="D133" s="190"/>
      <c r="E133" s="190"/>
      <c r="F133" s="190"/>
      <c r="G133" s="12">
        <v>125</v>
      </c>
      <c r="H133" s="126">
        <f>H75+H98+H105+H117+H132</f>
        <v>736222151</v>
      </c>
      <c r="I133" s="126">
        <f>I75+I98+I105+I117+I132</f>
        <v>765155937</v>
      </c>
    </row>
    <row r="134" spans="1:9" x14ac:dyDescent="0.2">
      <c r="A134" s="189" t="s">
        <v>100</v>
      </c>
      <c r="B134" s="189"/>
      <c r="C134" s="189"/>
      <c r="D134" s="189"/>
      <c r="E134" s="189"/>
      <c r="F134" s="189"/>
      <c r="G134" s="11">
        <v>126</v>
      </c>
      <c r="H134" s="19">
        <v>16306962</v>
      </c>
      <c r="I134" s="19">
        <v>19207642</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35433070866141736" right="0.35433070866141736" top="0.59055118110236227" bottom="0.59055118110236227"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zoomScale="85" zoomScaleNormal="85" zoomScaleSheetLayoutView="110" workbookViewId="0">
      <selection activeCell="G41" sqref="G41"/>
    </sheetView>
  </sheetViews>
  <sheetFormatPr defaultRowHeight="12.75" x14ac:dyDescent="0.2"/>
  <cols>
    <col min="1" max="7" width="9.140625" style="52"/>
    <col min="8" max="11" width="19.140625" style="51" customWidth="1"/>
    <col min="12" max="263" width="9.140625" style="52"/>
    <col min="264" max="264" width="9.85546875" style="52" bestFit="1" customWidth="1"/>
    <col min="265" max="265" width="11.7109375" style="52" bestFit="1" customWidth="1"/>
    <col min="266" max="519" width="9.140625" style="52"/>
    <col min="520" max="520" width="9.85546875" style="52" bestFit="1" customWidth="1"/>
    <col min="521" max="521" width="11.7109375" style="52" bestFit="1" customWidth="1"/>
    <col min="522" max="775" width="9.140625" style="52"/>
    <col min="776" max="776" width="9.85546875" style="52" bestFit="1" customWidth="1"/>
    <col min="777" max="777" width="11.7109375" style="52" bestFit="1" customWidth="1"/>
    <col min="778" max="1031" width="9.140625" style="52"/>
    <col min="1032" max="1032" width="9.85546875" style="52" bestFit="1" customWidth="1"/>
    <col min="1033" max="1033" width="11.7109375" style="52" bestFit="1" customWidth="1"/>
    <col min="1034" max="1287" width="9.140625" style="52"/>
    <col min="1288" max="1288" width="9.85546875" style="52" bestFit="1" customWidth="1"/>
    <col min="1289" max="1289" width="11.7109375" style="52" bestFit="1" customWidth="1"/>
    <col min="1290" max="1543" width="9.140625" style="52"/>
    <col min="1544" max="1544" width="9.85546875" style="52" bestFit="1" customWidth="1"/>
    <col min="1545" max="1545" width="11.7109375" style="52" bestFit="1" customWidth="1"/>
    <col min="1546" max="1799" width="9.140625" style="52"/>
    <col min="1800" max="1800" width="9.85546875" style="52" bestFit="1" customWidth="1"/>
    <col min="1801" max="1801" width="11.7109375" style="52" bestFit="1" customWidth="1"/>
    <col min="1802" max="2055" width="9.140625" style="52"/>
    <col min="2056" max="2056" width="9.85546875" style="52" bestFit="1" customWidth="1"/>
    <col min="2057" max="2057" width="11.7109375" style="52" bestFit="1" customWidth="1"/>
    <col min="2058" max="2311" width="9.140625" style="52"/>
    <col min="2312" max="2312" width="9.85546875" style="52" bestFit="1" customWidth="1"/>
    <col min="2313" max="2313" width="11.7109375" style="52" bestFit="1" customWidth="1"/>
    <col min="2314" max="2567" width="9.140625" style="52"/>
    <col min="2568" max="2568" width="9.85546875" style="52" bestFit="1" customWidth="1"/>
    <col min="2569" max="2569" width="11.7109375" style="52" bestFit="1" customWidth="1"/>
    <col min="2570" max="2823" width="9.140625" style="52"/>
    <col min="2824" max="2824" width="9.85546875" style="52" bestFit="1" customWidth="1"/>
    <col min="2825" max="2825" width="11.7109375" style="52" bestFit="1" customWidth="1"/>
    <col min="2826" max="3079" width="9.140625" style="52"/>
    <col min="3080" max="3080" width="9.85546875" style="52" bestFit="1" customWidth="1"/>
    <col min="3081" max="3081" width="11.7109375" style="52" bestFit="1" customWidth="1"/>
    <col min="3082" max="3335" width="9.140625" style="52"/>
    <col min="3336" max="3336" width="9.85546875" style="52" bestFit="1" customWidth="1"/>
    <col min="3337" max="3337" width="11.7109375" style="52" bestFit="1" customWidth="1"/>
    <col min="3338" max="3591" width="9.140625" style="52"/>
    <col min="3592" max="3592" width="9.85546875" style="52" bestFit="1" customWidth="1"/>
    <col min="3593" max="3593" width="11.7109375" style="52" bestFit="1" customWidth="1"/>
    <col min="3594" max="3847" width="9.140625" style="52"/>
    <col min="3848" max="3848" width="9.85546875" style="52" bestFit="1" customWidth="1"/>
    <col min="3849" max="3849" width="11.7109375" style="52" bestFit="1" customWidth="1"/>
    <col min="3850" max="4103" width="9.140625" style="52"/>
    <col min="4104" max="4104" width="9.85546875" style="52" bestFit="1" customWidth="1"/>
    <col min="4105" max="4105" width="11.7109375" style="52" bestFit="1" customWidth="1"/>
    <col min="4106" max="4359" width="9.140625" style="52"/>
    <col min="4360" max="4360" width="9.85546875" style="52" bestFit="1" customWidth="1"/>
    <col min="4361" max="4361" width="11.7109375" style="52" bestFit="1" customWidth="1"/>
    <col min="4362" max="4615" width="9.140625" style="52"/>
    <col min="4616" max="4616" width="9.85546875" style="52" bestFit="1" customWidth="1"/>
    <col min="4617" max="4617" width="11.7109375" style="52" bestFit="1" customWidth="1"/>
    <col min="4618" max="4871" width="9.140625" style="52"/>
    <col min="4872" max="4872" width="9.85546875" style="52" bestFit="1" customWidth="1"/>
    <col min="4873" max="4873" width="11.7109375" style="52" bestFit="1" customWidth="1"/>
    <col min="4874" max="5127" width="9.140625" style="52"/>
    <col min="5128" max="5128" width="9.85546875" style="52" bestFit="1" customWidth="1"/>
    <col min="5129" max="5129" width="11.7109375" style="52" bestFit="1" customWidth="1"/>
    <col min="5130" max="5383" width="9.140625" style="52"/>
    <col min="5384" max="5384" width="9.85546875" style="52" bestFit="1" customWidth="1"/>
    <col min="5385" max="5385" width="11.7109375" style="52" bestFit="1" customWidth="1"/>
    <col min="5386" max="5639" width="9.140625" style="52"/>
    <col min="5640" max="5640" width="9.85546875" style="52" bestFit="1" customWidth="1"/>
    <col min="5641" max="5641" width="11.7109375" style="52" bestFit="1" customWidth="1"/>
    <col min="5642" max="5895" width="9.140625" style="52"/>
    <col min="5896" max="5896" width="9.85546875" style="52" bestFit="1" customWidth="1"/>
    <col min="5897" max="5897" width="11.7109375" style="52" bestFit="1" customWidth="1"/>
    <col min="5898" max="6151" width="9.140625" style="52"/>
    <col min="6152" max="6152" width="9.85546875" style="52" bestFit="1" customWidth="1"/>
    <col min="6153" max="6153" width="11.7109375" style="52" bestFit="1" customWidth="1"/>
    <col min="6154" max="6407" width="9.140625" style="52"/>
    <col min="6408" max="6408" width="9.85546875" style="52" bestFit="1" customWidth="1"/>
    <col min="6409" max="6409" width="11.7109375" style="52" bestFit="1" customWidth="1"/>
    <col min="6410" max="6663" width="9.140625" style="52"/>
    <col min="6664" max="6664" width="9.85546875" style="52" bestFit="1" customWidth="1"/>
    <col min="6665" max="6665" width="11.7109375" style="52" bestFit="1" customWidth="1"/>
    <col min="6666" max="6919" width="9.140625" style="52"/>
    <col min="6920" max="6920" width="9.85546875" style="52" bestFit="1" customWidth="1"/>
    <col min="6921" max="6921" width="11.7109375" style="52" bestFit="1" customWidth="1"/>
    <col min="6922" max="7175" width="9.140625" style="52"/>
    <col min="7176" max="7176" width="9.85546875" style="52" bestFit="1" customWidth="1"/>
    <col min="7177" max="7177" width="11.7109375" style="52" bestFit="1" customWidth="1"/>
    <col min="7178" max="7431" width="9.140625" style="52"/>
    <col min="7432" max="7432" width="9.85546875" style="52" bestFit="1" customWidth="1"/>
    <col min="7433" max="7433" width="11.7109375" style="52" bestFit="1" customWidth="1"/>
    <col min="7434" max="7687" width="9.140625" style="52"/>
    <col min="7688" max="7688" width="9.85546875" style="52" bestFit="1" customWidth="1"/>
    <col min="7689" max="7689" width="11.7109375" style="52" bestFit="1" customWidth="1"/>
    <col min="7690" max="7943" width="9.140625" style="52"/>
    <col min="7944" max="7944" width="9.85546875" style="52" bestFit="1" customWidth="1"/>
    <col min="7945" max="7945" width="11.7109375" style="52" bestFit="1" customWidth="1"/>
    <col min="7946" max="8199" width="9.140625" style="52"/>
    <col min="8200" max="8200" width="9.85546875" style="52" bestFit="1" customWidth="1"/>
    <col min="8201" max="8201" width="11.7109375" style="52" bestFit="1" customWidth="1"/>
    <col min="8202" max="8455" width="9.140625" style="52"/>
    <col min="8456" max="8456" width="9.85546875" style="52" bestFit="1" customWidth="1"/>
    <col min="8457" max="8457" width="11.7109375" style="52" bestFit="1" customWidth="1"/>
    <col min="8458" max="8711" width="9.140625" style="52"/>
    <col min="8712" max="8712" width="9.85546875" style="52" bestFit="1" customWidth="1"/>
    <col min="8713" max="8713" width="11.7109375" style="52" bestFit="1" customWidth="1"/>
    <col min="8714" max="8967" width="9.140625" style="52"/>
    <col min="8968" max="8968" width="9.85546875" style="52" bestFit="1" customWidth="1"/>
    <col min="8969" max="8969" width="11.7109375" style="52" bestFit="1" customWidth="1"/>
    <col min="8970" max="9223" width="9.140625" style="52"/>
    <col min="9224" max="9224" width="9.85546875" style="52" bestFit="1" customWidth="1"/>
    <col min="9225" max="9225" width="11.7109375" style="52" bestFit="1" customWidth="1"/>
    <col min="9226" max="9479" width="9.140625" style="52"/>
    <col min="9480" max="9480" width="9.85546875" style="52" bestFit="1" customWidth="1"/>
    <col min="9481" max="9481" width="11.7109375" style="52" bestFit="1" customWidth="1"/>
    <col min="9482" max="9735" width="9.140625" style="52"/>
    <col min="9736" max="9736" width="9.85546875" style="52" bestFit="1" customWidth="1"/>
    <col min="9737" max="9737" width="11.7109375" style="52" bestFit="1" customWidth="1"/>
    <col min="9738" max="9991" width="9.140625" style="52"/>
    <col min="9992" max="9992" width="9.85546875" style="52" bestFit="1" customWidth="1"/>
    <col min="9993" max="9993" width="11.7109375" style="52" bestFit="1" customWidth="1"/>
    <col min="9994" max="10247" width="9.140625" style="52"/>
    <col min="10248" max="10248" width="9.85546875" style="52" bestFit="1" customWidth="1"/>
    <col min="10249" max="10249" width="11.7109375" style="52" bestFit="1" customWidth="1"/>
    <col min="10250" max="10503" width="9.140625" style="52"/>
    <col min="10504" max="10504" width="9.85546875" style="52" bestFit="1" customWidth="1"/>
    <col min="10505" max="10505" width="11.7109375" style="52" bestFit="1" customWidth="1"/>
    <col min="10506" max="10759" width="9.140625" style="52"/>
    <col min="10760" max="10760" width="9.85546875" style="52" bestFit="1" customWidth="1"/>
    <col min="10761" max="10761" width="11.7109375" style="52" bestFit="1" customWidth="1"/>
    <col min="10762" max="11015" width="9.140625" style="52"/>
    <col min="11016" max="11016" width="9.85546875" style="52" bestFit="1" customWidth="1"/>
    <col min="11017" max="11017" width="11.7109375" style="52" bestFit="1" customWidth="1"/>
    <col min="11018" max="11271" width="9.140625" style="52"/>
    <col min="11272" max="11272" width="9.85546875" style="52" bestFit="1" customWidth="1"/>
    <col min="11273" max="11273" width="11.7109375" style="52" bestFit="1" customWidth="1"/>
    <col min="11274" max="11527" width="9.140625" style="52"/>
    <col min="11528" max="11528" width="9.85546875" style="52" bestFit="1" customWidth="1"/>
    <col min="11529" max="11529" width="11.7109375" style="52" bestFit="1" customWidth="1"/>
    <col min="11530" max="11783" width="9.140625" style="52"/>
    <col min="11784" max="11784" width="9.85546875" style="52" bestFit="1" customWidth="1"/>
    <col min="11785" max="11785" width="11.7109375" style="52" bestFit="1" customWidth="1"/>
    <col min="11786" max="12039" width="9.140625" style="52"/>
    <col min="12040" max="12040" width="9.85546875" style="52" bestFit="1" customWidth="1"/>
    <col min="12041" max="12041" width="11.7109375" style="52" bestFit="1" customWidth="1"/>
    <col min="12042" max="12295" width="9.140625" style="52"/>
    <col min="12296" max="12296" width="9.85546875" style="52" bestFit="1" customWidth="1"/>
    <col min="12297" max="12297" width="11.7109375" style="52" bestFit="1" customWidth="1"/>
    <col min="12298" max="12551" width="9.140625" style="52"/>
    <col min="12552" max="12552" width="9.85546875" style="52" bestFit="1" customWidth="1"/>
    <col min="12553" max="12553" width="11.7109375" style="52" bestFit="1" customWidth="1"/>
    <col min="12554" max="12807" width="9.140625" style="52"/>
    <col min="12808" max="12808" width="9.85546875" style="52" bestFit="1" customWidth="1"/>
    <col min="12809" max="12809" width="11.7109375" style="52" bestFit="1" customWidth="1"/>
    <col min="12810" max="13063" width="9.140625" style="52"/>
    <col min="13064" max="13064" width="9.85546875" style="52" bestFit="1" customWidth="1"/>
    <col min="13065" max="13065" width="11.7109375" style="52" bestFit="1" customWidth="1"/>
    <col min="13066" max="13319" width="9.140625" style="52"/>
    <col min="13320" max="13320" width="9.85546875" style="52" bestFit="1" customWidth="1"/>
    <col min="13321" max="13321" width="11.7109375" style="52" bestFit="1" customWidth="1"/>
    <col min="13322" max="13575" width="9.140625" style="52"/>
    <col min="13576" max="13576" width="9.85546875" style="52" bestFit="1" customWidth="1"/>
    <col min="13577" max="13577" width="11.7109375" style="52" bestFit="1" customWidth="1"/>
    <col min="13578" max="13831" width="9.140625" style="52"/>
    <col min="13832" max="13832" width="9.85546875" style="52" bestFit="1" customWidth="1"/>
    <col min="13833" max="13833" width="11.7109375" style="52" bestFit="1" customWidth="1"/>
    <col min="13834" max="14087" width="9.140625" style="52"/>
    <col min="14088" max="14088" width="9.85546875" style="52" bestFit="1" customWidth="1"/>
    <col min="14089" max="14089" width="11.7109375" style="52" bestFit="1" customWidth="1"/>
    <col min="14090" max="14343" width="9.140625" style="52"/>
    <col min="14344" max="14344" width="9.85546875" style="52" bestFit="1" customWidth="1"/>
    <col min="14345" max="14345" width="11.7109375" style="52" bestFit="1" customWidth="1"/>
    <col min="14346" max="14599" width="9.140625" style="52"/>
    <col min="14600" max="14600" width="9.85546875" style="52" bestFit="1" customWidth="1"/>
    <col min="14601" max="14601" width="11.7109375" style="52" bestFit="1" customWidth="1"/>
    <col min="14602" max="14855" width="9.140625" style="52"/>
    <col min="14856" max="14856" width="9.85546875" style="52" bestFit="1" customWidth="1"/>
    <col min="14857" max="14857" width="11.7109375" style="52" bestFit="1" customWidth="1"/>
    <col min="14858" max="15111" width="9.140625" style="52"/>
    <col min="15112" max="15112" width="9.85546875" style="52" bestFit="1" customWidth="1"/>
    <col min="15113" max="15113" width="11.7109375" style="52" bestFit="1" customWidth="1"/>
    <col min="15114" max="15367" width="9.140625" style="52"/>
    <col min="15368" max="15368" width="9.85546875" style="52" bestFit="1" customWidth="1"/>
    <col min="15369" max="15369" width="11.7109375" style="52" bestFit="1" customWidth="1"/>
    <col min="15370" max="15623" width="9.140625" style="52"/>
    <col min="15624" max="15624" width="9.85546875" style="52" bestFit="1" customWidth="1"/>
    <col min="15625" max="15625" width="11.7109375" style="52" bestFit="1" customWidth="1"/>
    <col min="15626" max="15879" width="9.140625" style="52"/>
    <col min="15880" max="15880" width="9.85546875" style="52" bestFit="1" customWidth="1"/>
    <col min="15881" max="15881" width="11.7109375" style="52" bestFit="1" customWidth="1"/>
    <col min="15882" max="16135" width="9.140625" style="52"/>
    <col min="16136" max="16136" width="9.85546875" style="52" bestFit="1" customWidth="1"/>
    <col min="16137" max="16137" width="11.7109375" style="52" bestFit="1" customWidth="1"/>
    <col min="16138" max="16384" width="9.140625" style="52"/>
  </cols>
  <sheetData>
    <row r="1" spans="1:11" x14ac:dyDescent="0.2">
      <c r="A1" s="226" t="s">
        <v>102</v>
      </c>
      <c r="B1" s="227"/>
      <c r="C1" s="227"/>
      <c r="D1" s="227"/>
      <c r="E1" s="227"/>
      <c r="F1" s="227"/>
      <c r="G1" s="227"/>
      <c r="H1" s="227"/>
      <c r="I1" s="227"/>
    </row>
    <row r="2" spans="1:11" x14ac:dyDescent="0.2">
      <c r="A2" s="228" t="s">
        <v>478</v>
      </c>
      <c r="B2" s="229"/>
      <c r="C2" s="229"/>
      <c r="D2" s="229"/>
      <c r="E2" s="229"/>
      <c r="F2" s="229"/>
      <c r="G2" s="229"/>
      <c r="H2" s="229"/>
      <c r="I2" s="229"/>
    </row>
    <row r="3" spans="1:11" x14ac:dyDescent="0.2">
      <c r="A3" s="230" t="s">
        <v>446</v>
      </c>
      <c r="B3" s="231"/>
      <c r="C3" s="231"/>
      <c r="D3" s="231"/>
      <c r="E3" s="231"/>
      <c r="F3" s="231"/>
      <c r="G3" s="231"/>
      <c r="H3" s="231"/>
      <c r="I3" s="231"/>
      <c r="J3" s="232"/>
      <c r="K3" s="232"/>
    </row>
    <row r="4" spans="1:11" x14ac:dyDescent="0.2">
      <c r="A4" s="233" t="s">
        <v>477</v>
      </c>
      <c r="B4" s="234"/>
      <c r="C4" s="234"/>
      <c r="D4" s="234"/>
      <c r="E4" s="234"/>
      <c r="F4" s="234"/>
      <c r="G4" s="234"/>
      <c r="H4" s="234"/>
      <c r="I4" s="234"/>
      <c r="J4" s="235"/>
      <c r="K4" s="235"/>
    </row>
    <row r="5" spans="1:11" ht="22.15" customHeight="1" x14ac:dyDescent="0.2">
      <c r="A5" s="236" t="s">
        <v>2</v>
      </c>
      <c r="B5" s="237"/>
      <c r="C5" s="237"/>
      <c r="D5" s="237"/>
      <c r="E5" s="237"/>
      <c r="F5" s="237"/>
      <c r="G5" s="236" t="s">
        <v>103</v>
      </c>
      <c r="H5" s="238" t="s">
        <v>301</v>
      </c>
      <c r="I5" s="239"/>
      <c r="J5" s="238" t="s">
        <v>279</v>
      </c>
      <c r="K5" s="239"/>
    </row>
    <row r="6" spans="1:11" x14ac:dyDescent="0.2">
      <c r="A6" s="237"/>
      <c r="B6" s="237"/>
      <c r="C6" s="237"/>
      <c r="D6" s="237"/>
      <c r="E6" s="237"/>
      <c r="F6" s="237"/>
      <c r="G6" s="237"/>
      <c r="H6" s="53" t="s">
        <v>294</v>
      </c>
      <c r="I6" s="53" t="s">
        <v>295</v>
      </c>
      <c r="J6" s="53" t="s">
        <v>294</v>
      </c>
      <c r="K6" s="53" t="s">
        <v>295</v>
      </c>
    </row>
    <row r="7" spans="1:11" x14ac:dyDescent="0.2">
      <c r="A7" s="224">
        <v>1</v>
      </c>
      <c r="B7" s="225"/>
      <c r="C7" s="225"/>
      <c r="D7" s="225"/>
      <c r="E7" s="225"/>
      <c r="F7" s="225"/>
      <c r="G7" s="54">
        <v>2</v>
      </c>
      <c r="H7" s="53">
        <v>3</v>
      </c>
      <c r="I7" s="53">
        <v>4</v>
      </c>
      <c r="J7" s="53">
        <v>5</v>
      </c>
      <c r="K7" s="53">
        <v>6</v>
      </c>
    </row>
    <row r="8" spans="1:11" ht="12.75" customHeight="1" x14ac:dyDescent="0.2">
      <c r="A8" s="220" t="s">
        <v>357</v>
      </c>
      <c r="B8" s="220"/>
      <c r="C8" s="220"/>
      <c r="D8" s="220"/>
      <c r="E8" s="220"/>
      <c r="F8" s="220"/>
      <c r="G8" s="12">
        <v>1</v>
      </c>
      <c r="H8" s="55">
        <f>SUM(H9:H13)</f>
        <v>156250727</v>
      </c>
      <c r="I8" s="55">
        <f>SUM(I9:I13)</f>
        <v>156250727</v>
      </c>
      <c r="J8" s="55">
        <f>SUM(J9:J13)</f>
        <v>176355467</v>
      </c>
      <c r="K8" s="55">
        <f>SUM(K9:K13)</f>
        <v>176355467</v>
      </c>
    </row>
    <row r="9" spans="1:11" ht="12.75" customHeight="1" x14ac:dyDescent="0.2">
      <c r="A9" s="188" t="s">
        <v>115</v>
      </c>
      <c r="B9" s="188"/>
      <c r="C9" s="188"/>
      <c r="D9" s="188"/>
      <c r="E9" s="188"/>
      <c r="F9" s="188"/>
      <c r="G9" s="11">
        <v>2</v>
      </c>
      <c r="H9" s="56">
        <v>0</v>
      </c>
      <c r="I9" s="56">
        <v>0</v>
      </c>
      <c r="J9" s="56">
        <v>0</v>
      </c>
      <c r="K9" s="56">
        <v>0</v>
      </c>
    </row>
    <row r="10" spans="1:11" ht="12.75" customHeight="1" x14ac:dyDescent="0.2">
      <c r="A10" s="188" t="s">
        <v>116</v>
      </c>
      <c r="B10" s="188"/>
      <c r="C10" s="188"/>
      <c r="D10" s="188"/>
      <c r="E10" s="188"/>
      <c r="F10" s="188"/>
      <c r="G10" s="11">
        <v>3</v>
      </c>
      <c r="H10" s="56">
        <v>155627828</v>
      </c>
      <c r="I10" s="56">
        <v>155627828</v>
      </c>
      <c r="J10" s="56">
        <v>175859618</v>
      </c>
      <c r="K10" s="56">
        <v>175859618</v>
      </c>
    </row>
    <row r="11" spans="1:11" ht="12.75" customHeight="1" x14ac:dyDescent="0.2">
      <c r="A11" s="188" t="s">
        <v>117</v>
      </c>
      <c r="B11" s="188"/>
      <c r="C11" s="188"/>
      <c r="D11" s="188"/>
      <c r="E11" s="188"/>
      <c r="F11" s="188"/>
      <c r="G11" s="11">
        <v>4</v>
      </c>
      <c r="H11" s="56">
        <v>0</v>
      </c>
      <c r="I11" s="56">
        <v>0</v>
      </c>
      <c r="J11" s="56">
        <v>0</v>
      </c>
      <c r="K11" s="56">
        <v>0</v>
      </c>
    </row>
    <row r="12" spans="1:11" ht="12.75" customHeight="1" x14ac:dyDescent="0.2">
      <c r="A12" s="188" t="s">
        <v>118</v>
      </c>
      <c r="B12" s="188"/>
      <c r="C12" s="188"/>
      <c r="D12" s="188"/>
      <c r="E12" s="188"/>
      <c r="F12" s="188"/>
      <c r="G12" s="11">
        <v>5</v>
      </c>
      <c r="H12" s="56">
        <v>0</v>
      </c>
      <c r="I12" s="56">
        <v>0</v>
      </c>
      <c r="J12" s="56">
        <v>0</v>
      </c>
      <c r="K12" s="56">
        <v>0</v>
      </c>
    </row>
    <row r="13" spans="1:11" ht="12.75" customHeight="1" x14ac:dyDescent="0.2">
      <c r="A13" s="188" t="s">
        <v>119</v>
      </c>
      <c r="B13" s="188"/>
      <c r="C13" s="188"/>
      <c r="D13" s="188"/>
      <c r="E13" s="188"/>
      <c r="F13" s="188"/>
      <c r="G13" s="11">
        <v>6</v>
      </c>
      <c r="H13" s="56">
        <v>622899</v>
      </c>
      <c r="I13" s="56">
        <v>622899</v>
      </c>
      <c r="J13" s="56">
        <v>495849</v>
      </c>
      <c r="K13" s="56">
        <v>495849</v>
      </c>
    </row>
    <row r="14" spans="1:11" ht="12.75" customHeight="1" x14ac:dyDescent="0.2">
      <c r="A14" s="220" t="s">
        <v>358</v>
      </c>
      <c r="B14" s="220"/>
      <c r="C14" s="220"/>
      <c r="D14" s="220"/>
      <c r="E14" s="220"/>
      <c r="F14" s="220"/>
      <c r="G14" s="12">
        <v>7</v>
      </c>
      <c r="H14" s="55">
        <f>H15+H16+H20+H24+H25+H26+H29+H36</f>
        <v>140963050</v>
      </c>
      <c r="I14" s="55">
        <f>I15+I16+I20+I24+I25+I26+I29+I36</f>
        <v>140963050</v>
      </c>
      <c r="J14" s="55">
        <f>J15+J16+J20+J24+J25+J26+J29+J36</f>
        <v>156928959</v>
      </c>
      <c r="K14" s="55">
        <f>K15+K16+K20+K24+K25+K26+K29+K36</f>
        <v>156928959</v>
      </c>
    </row>
    <row r="15" spans="1:11" ht="12.75" customHeight="1" x14ac:dyDescent="0.2">
      <c r="A15" s="188" t="s">
        <v>104</v>
      </c>
      <c r="B15" s="188"/>
      <c r="C15" s="188"/>
      <c r="D15" s="188"/>
      <c r="E15" s="188"/>
      <c r="F15" s="188"/>
      <c r="G15" s="11">
        <v>8</v>
      </c>
      <c r="H15" s="56">
        <v>-5122179</v>
      </c>
      <c r="I15" s="56">
        <v>-5122179</v>
      </c>
      <c r="J15" s="56">
        <v>-992042</v>
      </c>
      <c r="K15" s="56">
        <v>-992042</v>
      </c>
    </row>
    <row r="16" spans="1:11" ht="12.75" customHeight="1" x14ac:dyDescent="0.2">
      <c r="A16" s="192" t="s">
        <v>438</v>
      </c>
      <c r="B16" s="192"/>
      <c r="C16" s="192"/>
      <c r="D16" s="192"/>
      <c r="E16" s="192"/>
      <c r="F16" s="192"/>
      <c r="G16" s="12">
        <v>9</v>
      </c>
      <c r="H16" s="55">
        <f>SUM(H17:H19)</f>
        <v>98456880</v>
      </c>
      <c r="I16" s="55">
        <f>SUM(I17:I19)</f>
        <v>98456880</v>
      </c>
      <c r="J16" s="55">
        <f>SUM(J17:J19)</f>
        <v>110288673</v>
      </c>
      <c r="K16" s="55">
        <f>SUM(K17:K19)</f>
        <v>110288673</v>
      </c>
    </row>
    <row r="17" spans="1:11" ht="12.75" customHeight="1" x14ac:dyDescent="0.2">
      <c r="A17" s="223" t="s">
        <v>120</v>
      </c>
      <c r="B17" s="223"/>
      <c r="C17" s="223"/>
      <c r="D17" s="223"/>
      <c r="E17" s="223"/>
      <c r="F17" s="223"/>
      <c r="G17" s="11">
        <v>10</v>
      </c>
      <c r="H17" s="56">
        <v>61239018</v>
      </c>
      <c r="I17" s="56">
        <v>61239018</v>
      </c>
      <c r="J17" s="56">
        <v>73569129</v>
      </c>
      <c r="K17" s="56">
        <v>73569129</v>
      </c>
    </row>
    <row r="18" spans="1:11" ht="12.75" customHeight="1" x14ac:dyDescent="0.2">
      <c r="A18" s="223" t="s">
        <v>121</v>
      </c>
      <c r="B18" s="223"/>
      <c r="C18" s="223"/>
      <c r="D18" s="223"/>
      <c r="E18" s="223"/>
      <c r="F18" s="223"/>
      <c r="G18" s="11">
        <v>11</v>
      </c>
      <c r="H18" s="56">
        <v>20478199</v>
      </c>
      <c r="I18" s="56">
        <v>20478199</v>
      </c>
      <c r="J18" s="56">
        <v>19180760</v>
      </c>
      <c r="K18" s="56">
        <v>19180760</v>
      </c>
    </row>
    <row r="19" spans="1:11" ht="12.75" customHeight="1" x14ac:dyDescent="0.2">
      <c r="A19" s="223" t="s">
        <v>122</v>
      </c>
      <c r="B19" s="223"/>
      <c r="C19" s="223"/>
      <c r="D19" s="223"/>
      <c r="E19" s="223"/>
      <c r="F19" s="223"/>
      <c r="G19" s="11">
        <v>12</v>
      </c>
      <c r="H19" s="56">
        <v>16739663</v>
      </c>
      <c r="I19" s="56">
        <v>16739663</v>
      </c>
      <c r="J19" s="56">
        <v>17538784</v>
      </c>
      <c r="K19" s="56">
        <v>17538784</v>
      </c>
    </row>
    <row r="20" spans="1:11" ht="12.75" customHeight="1" x14ac:dyDescent="0.2">
      <c r="A20" s="192" t="s">
        <v>439</v>
      </c>
      <c r="B20" s="192"/>
      <c r="C20" s="192"/>
      <c r="D20" s="192"/>
      <c r="E20" s="192"/>
      <c r="F20" s="192"/>
      <c r="G20" s="12">
        <v>13</v>
      </c>
      <c r="H20" s="55">
        <f>SUM(H21:H23)</f>
        <v>32436271</v>
      </c>
      <c r="I20" s="55">
        <f>SUM(I21:I23)</f>
        <v>32436271</v>
      </c>
      <c r="J20" s="55">
        <f>SUM(J21:J23)</f>
        <v>35244165</v>
      </c>
      <c r="K20" s="55">
        <f>SUM(K21:K23)</f>
        <v>35244165</v>
      </c>
    </row>
    <row r="21" spans="1:11" ht="12.75" customHeight="1" x14ac:dyDescent="0.2">
      <c r="A21" s="223" t="s">
        <v>105</v>
      </c>
      <c r="B21" s="223"/>
      <c r="C21" s="223"/>
      <c r="D21" s="223"/>
      <c r="E21" s="223"/>
      <c r="F21" s="223"/>
      <c r="G21" s="11">
        <v>14</v>
      </c>
      <c r="H21" s="56">
        <v>22161418</v>
      </c>
      <c r="I21" s="56">
        <v>22161418</v>
      </c>
      <c r="J21" s="56">
        <v>24268879</v>
      </c>
      <c r="K21" s="56">
        <v>24268879</v>
      </c>
    </row>
    <row r="22" spans="1:11" ht="12.75" customHeight="1" x14ac:dyDescent="0.2">
      <c r="A22" s="223" t="s">
        <v>106</v>
      </c>
      <c r="B22" s="223"/>
      <c r="C22" s="223"/>
      <c r="D22" s="223"/>
      <c r="E22" s="223"/>
      <c r="F22" s="223"/>
      <c r="G22" s="11">
        <v>15</v>
      </c>
      <c r="H22" s="56">
        <v>6669126</v>
      </c>
      <c r="I22" s="56">
        <v>6669126</v>
      </c>
      <c r="J22" s="56">
        <v>7146618</v>
      </c>
      <c r="K22" s="56">
        <v>7146618</v>
      </c>
    </row>
    <row r="23" spans="1:11" ht="12.75" customHeight="1" x14ac:dyDescent="0.2">
      <c r="A23" s="223" t="s">
        <v>107</v>
      </c>
      <c r="B23" s="223"/>
      <c r="C23" s="223"/>
      <c r="D23" s="223"/>
      <c r="E23" s="223"/>
      <c r="F23" s="223"/>
      <c r="G23" s="11">
        <v>16</v>
      </c>
      <c r="H23" s="56">
        <v>3605727</v>
      </c>
      <c r="I23" s="56">
        <v>3605727</v>
      </c>
      <c r="J23" s="56">
        <v>3828668</v>
      </c>
      <c r="K23" s="56">
        <v>3828668</v>
      </c>
    </row>
    <row r="24" spans="1:11" ht="12.75" customHeight="1" x14ac:dyDescent="0.2">
      <c r="A24" s="188" t="s">
        <v>108</v>
      </c>
      <c r="B24" s="188"/>
      <c r="C24" s="188"/>
      <c r="D24" s="188"/>
      <c r="E24" s="188"/>
      <c r="F24" s="188"/>
      <c r="G24" s="11">
        <v>17</v>
      </c>
      <c r="H24" s="56">
        <v>7320061</v>
      </c>
      <c r="I24" s="56">
        <v>7320061</v>
      </c>
      <c r="J24" s="56">
        <v>7863725</v>
      </c>
      <c r="K24" s="56">
        <v>7863725</v>
      </c>
    </row>
    <row r="25" spans="1:11" ht="12.75" customHeight="1" x14ac:dyDescent="0.2">
      <c r="A25" s="188" t="s">
        <v>109</v>
      </c>
      <c r="B25" s="188"/>
      <c r="C25" s="188"/>
      <c r="D25" s="188"/>
      <c r="E25" s="188"/>
      <c r="F25" s="188"/>
      <c r="G25" s="11">
        <v>18</v>
      </c>
      <c r="H25" s="56">
        <v>3290800</v>
      </c>
      <c r="I25" s="56">
        <v>3290800</v>
      </c>
      <c r="J25" s="56">
        <v>3604894</v>
      </c>
      <c r="K25" s="56">
        <v>3604894</v>
      </c>
    </row>
    <row r="26" spans="1:11" ht="12.75" customHeight="1" x14ac:dyDescent="0.2">
      <c r="A26" s="192" t="s">
        <v>440</v>
      </c>
      <c r="B26" s="192"/>
      <c r="C26" s="192"/>
      <c r="D26" s="192"/>
      <c r="E26" s="192"/>
      <c r="F26" s="192"/>
      <c r="G26" s="12">
        <v>19</v>
      </c>
      <c r="H26" s="55">
        <f>H27+H28</f>
        <v>1020912</v>
      </c>
      <c r="I26" s="55">
        <f>I27+I28</f>
        <v>1020912</v>
      </c>
      <c r="J26" s="55">
        <f>J27+J28</f>
        <v>-762800</v>
      </c>
      <c r="K26" s="55">
        <f>K27+K28</f>
        <v>-762800</v>
      </c>
    </row>
    <row r="27" spans="1:11" ht="12.75" customHeight="1" x14ac:dyDescent="0.2">
      <c r="A27" s="223" t="s">
        <v>123</v>
      </c>
      <c r="B27" s="223"/>
      <c r="C27" s="223"/>
      <c r="D27" s="223"/>
      <c r="E27" s="223"/>
      <c r="F27" s="223"/>
      <c r="G27" s="11">
        <v>20</v>
      </c>
      <c r="H27" s="56">
        <v>0</v>
      </c>
      <c r="I27" s="56">
        <v>0</v>
      </c>
      <c r="J27" s="56">
        <v>0</v>
      </c>
      <c r="K27" s="56">
        <v>0</v>
      </c>
    </row>
    <row r="28" spans="1:11" ht="12.75" customHeight="1" x14ac:dyDescent="0.2">
      <c r="A28" s="223" t="s">
        <v>124</v>
      </c>
      <c r="B28" s="223"/>
      <c r="C28" s="223"/>
      <c r="D28" s="223"/>
      <c r="E28" s="223"/>
      <c r="F28" s="223"/>
      <c r="G28" s="11">
        <v>21</v>
      </c>
      <c r="H28" s="56">
        <v>1020912</v>
      </c>
      <c r="I28" s="56">
        <v>1020912</v>
      </c>
      <c r="J28" s="56">
        <v>-762800</v>
      </c>
      <c r="K28" s="56">
        <v>-762800</v>
      </c>
    </row>
    <row r="29" spans="1:11" ht="12.75" customHeight="1" x14ac:dyDescent="0.2">
      <c r="A29" s="192" t="s">
        <v>441</v>
      </c>
      <c r="B29" s="192"/>
      <c r="C29" s="192"/>
      <c r="D29" s="192"/>
      <c r="E29" s="192"/>
      <c r="F29" s="192"/>
      <c r="G29" s="12">
        <v>22</v>
      </c>
      <c r="H29" s="55">
        <f>SUM(H30:H35)</f>
        <v>58455</v>
      </c>
      <c r="I29" s="55">
        <f>SUM(I30:I35)</f>
        <v>58455</v>
      </c>
      <c r="J29" s="55">
        <f>SUM(J30:J35)</f>
        <v>289993</v>
      </c>
      <c r="K29" s="55">
        <f>SUM(K30:K35)</f>
        <v>289993</v>
      </c>
    </row>
    <row r="30" spans="1:11" ht="12.75" customHeight="1" x14ac:dyDescent="0.2">
      <c r="A30" s="223" t="s">
        <v>125</v>
      </c>
      <c r="B30" s="223"/>
      <c r="C30" s="223"/>
      <c r="D30" s="223"/>
      <c r="E30" s="223"/>
      <c r="F30" s="223"/>
      <c r="G30" s="11">
        <v>23</v>
      </c>
      <c r="H30" s="56">
        <v>0</v>
      </c>
      <c r="I30" s="56">
        <v>0</v>
      </c>
      <c r="J30" s="56">
        <v>0</v>
      </c>
      <c r="K30" s="56">
        <v>0</v>
      </c>
    </row>
    <row r="31" spans="1:11" ht="12.75" customHeight="1" x14ac:dyDescent="0.2">
      <c r="A31" s="223" t="s">
        <v>126</v>
      </c>
      <c r="B31" s="223"/>
      <c r="C31" s="223"/>
      <c r="D31" s="223"/>
      <c r="E31" s="223"/>
      <c r="F31" s="223"/>
      <c r="G31" s="11">
        <v>24</v>
      </c>
      <c r="H31" s="56">
        <v>0</v>
      </c>
      <c r="I31" s="56">
        <v>0</v>
      </c>
      <c r="J31" s="56">
        <v>0</v>
      </c>
      <c r="K31" s="56">
        <v>0</v>
      </c>
    </row>
    <row r="32" spans="1:11" ht="12.75" customHeight="1" x14ac:dyDescent="0.2">
      <c r="A32" s="223" t="s">
        <v>127</v>
      </c>
      <c r="B32" s="223"/>
      <c r="C32" s="223"/>
      <c r="D32" s="223"/>
      <c r="E32" s="223"/>
      <c r="F32" s="223"/>
      <c r="G32" s="11">
        <v>25</v>
      </c>
      <c r="H32" s="56">
        <v>58455</v>
      </c>
      <c r="I32" s="56">
        <v>58455</v>
      </c>
      <c r="J32" s="56">
        <v>35988</v>
      </c>
      <c r="K32" s="56">
        <v>35988</v>
      </c>
    </row>
    <row r="33" spans="1:11" ht="12.75" customHeight="1" x14ac:dyDescent="0.2">
      <c r="A33" s="223" t="s">
        <v>128</v>
      </c>
      <c r="B33" s="223"/>
      <c r="C33" s="223"/>
      <c r="D33" s="223"/>
      <c r="E33" s="223"/>
      <c r="F33" s="223"/>
      <c r="G33" s="11">
        <v>26</v>
      </c>
      <c r="H33" s="56">
        <v>0</v>
      </c>
      <c r="I33" s="56">
        <v>0</v>
      </c>
      <c r="J33" s="56">
        <v>0</v>
      </c>
      <c r="K33" s="56">
        <v>0</v>
      </c>
    </row>
    <row r="34" spans="1:11" ht="12.75" customHeight="1" x14ac:dyDescent="0.2">
      <c r="A34" s="223" t="s">
        <v>129</v>
      </c>
      <c r="B34" s="223"/>
      <c r="C34" s="223"/>
      <c r="D34" s="223"/>
      <c r="E34" s="223"/>
      <c r="F34" s="223"/>
      <c r="G34" s="11">
        <v>27</v>
      </c>
      <c r="H34" s="56">
        <v>0</v>
      </c>
      <c r="I34" s="56">
        <v>0</v>
      </c>
      <c r="J34" s="56">
        <v>0</v>
      </c>
      <c r="K34" s="56">
        <v>0</v>
      </c>
    </row>
    <row r="35" spans="1:11" ht="12.75" customHeight="1" x14ac:dyDescent="0.2">
      <c r="A35" s="223" t="s">
        <v>130</v>
      </c>
      <c r="B35" s="223"/>
      <c r="C35" s="223"/>
      <c r="D35" s="223"/>
      <c r="E35" s="223"/>
      <c r="F35" s="223"/>
      <c r="G35" s="11">
        <v>28</v>
      </c>
      <c r="H35" s="56">
        <v>0</v>
      </c>
      <c r="I35" s="56">
        <v>0</v>
      </c>
      <c r="J35" s="56">
        <v>254005</v>
      </c>
      <c r="K35" s="56">
        <v>254005</v>
      </c>
    </row>
    <row r="36" spans="1:11" ht="12.75" customHeight="1" x14ac:dyDescent="0.2">
      <c r="A36" s="188" t="s">
        <v>110</v>
      </c>
      <c r="B36" s="188"/>
      <c r="C36" s="188"/>
      <c r="D36" s="188"/>
      <c r="E36" s="188"/>
      <c r="F36" s="188"/>
      <c r="G36" s="11">
        <v>29</v>
      </c>
      <c r="H36" s="56">
        <v>3501850</v>
      </c>
      <c r="I36" s="56">
        <v>3501850</v>
      </c>
      <c r="J36" s="56">
        <v>1392351</v>
      </c>
      <c r="K36" s="56">
        <v>1392351</v>
      </c>
    </row>
    <row r="37" spans="1:11" ht="12.75" customHeight="1" x14ac:dyDescent="0.2">
      <c r="A37" s="220" t="s">
        <v>359</v>
      </c>
      <c r="B37" s="220"/>
      <c r="C37" s="220"/>
      <c r="D37" s="220"/>
      <c r="E37" s="220"/>
      <c r="F37" s="220"/>
      <c r="G37" s="12">
        <v>30</v>
      </c>
      <c r="H37" s="55">
        <f>SUM(H38:H47)</f>
        <v>9931</v>
      </c>
      <c r="I37" s="55">
        <f>SUM(I38:I47)</f>
        <v>9931</v>
      </c>
      <c r="J37" s="55">
        <f>SUM(J38:J47)</f>
        <v>89868</v>
      </c>
      <c r="K37" s="55">
        <f>SUM(K38:K47)</f>
        <v>89868</v>
      </c>
    </row>
    <row r="38" spans="1:11" ht="12.75" customHeight="1" x14ac:dyDescent="0.2">
      <c r="A38" s="188" t="s">
        <v>131</v>
      </c>
      <c r="B38" s="188"/>
      <c r="C38" s="188"/>
      <c r="D38" s="188"/>
      <c r="E38" s="188"/>
      <c r="F38" s="188"/>
      <c r="G38" s="11">
        <v>31</v>
      </c>
      <c r="H38" s="56">
        <v>0</v>
      </c>
      <c r="I38" s="56">
        <v>0</v>
      </c>
      <c r="J38" s="56">
        <v>0</v>
      </c>
      <c r="K38" s="56">
        <v>0</v>
      </c>
    </row>
    <row r="39" spans="1:11" ht="25.15" customHeight="1" x14ac:dyDescent="0.2">
      <c r="A39" s="188" t="s">
        <v>132</v>
      </c>
      <c r="B39" s="188"/>
      <c r="C39" s="188"/>
      <c r="D39" s="188"/>
      <c r="E39" s="188"/>
      <c r="F39" s="188"/>
      <c r="G39" s="11">
        <v>32</v>
      </c>
      <c r="H39" s="56">
        <v>0</v>
      </c>
      <c r="I39" s="56">
        <v>0</v>
      </c>
      <c r="J39" s="56">
        <v>0</v>
      </c>
      <c r="K39" s="56">
        <v>0</v>
      </c>
    </row>
    <row r="40" spans="1:11" ht="25.15" customHeight="1" x14ac:dyDescent="0.2">
      <c r="A40" s="188" t="s">
        <v>133</v>
      </c>
      <c r="B40" s="188"/>
      <c r="C40" s="188"/>
      <c r="D40" s="188"/>
      <c r="E40" s="188"/>
      <c r="F40" s="188"/>
      <c r="G40" s="11">
        <v>33</v>
      </c>
      <c r="H40" s="56">
        <v>0</v>
      </c>
      <c r="I40" s="56">
        <v>0</v>
      </c>
      <c r="J40" s="56">
        <v>0</v>
      </c>
      <c r="K40" s="56">
        <v>0</v>
      </c>
    </row>
    <row r="41" spans="1:11" ht="25.15" customHeight="1" x14ac:dyDescent="0.2">
      <c r="A41" s="188" t="s">
        <v>134</v>
      </c>
      <c r="B41" s="188"/>
      <c r="C41" s="188"/>
      <c r="D41" s="188"/>
      <c r="E41" s="188"/>
      <c r="F41" s="188"/>
      <c r="G41" s="11">
        <v>34</v>
      </c>
      <c r="H41" s="56">
        <v>0</v>
      </c>
      <c r="I41" s="56">
        <v>0</v>
      </c>
      <c r="J41" s="56">
        <v>0</v>
      </c>
      <c r="K41" s="56">
        <v>0</v>
      </c>
    </row>
    <row r="42" spans="1:11" ht="25.15" customHeight="1" x14ac:dyDescent="0.2">
      <c r="A42" s="188" t="s">
        <v>135</v>
      </c>
      <c r="B42" s="188"/>
      <c r="C42" s="188"/>
      <c r="D42" s="188"/>
      <c r="E42" s="188"/>
      <c r="F42" s="188"/>
      <c r="G42" s="11">
        <v>35</v>
      </c>
      <c r="H42" s="56">
        <v>0</v>
      </c>
      <c r="I42" s="56">
        <v>0</v>
      </c>
      <c r="J42" s="56">
        <v>0</v>
      </c>
      <c r="K42" s="56">
        <v>0</v>
      </c>
    </row>
    <row r="43" spans="1:11" ht="12.75" customHeight="1" x14ac:dyDescent="0.2">
      <c r="A43" s="188" t="s">
        <v>136</v>
      </c>
      <c r="B43" s="188"/>
      <c r="C43" s="188"/>
      <c r="D43" s="188"/>
      <c r="E43" s="188"/>
      <c r="F43" s="188"/>
      <c r="G43" s="11">
        <v>36</v>
      </c>
      <c r="H43" s="56">
        <v>0</v>
      </c>
      <c r="I43" s="56">
        <v>0</v>
      </c>
      <c r="J43" s="56">
        <v>0</v>
      </c>
      <c r="K43" s="56">
        <v>0</v>
      </c>
    </row>
    <row r="44" spans="1:11" ht="12.75" customHeight="1" x14ac:dyDescent="0.2">
      <c r="A44" s="188" t="s">
        <v>137</v>
      </c>
      <c r="B44" s="188"/>
      <c r="C44" s="188"/>
      <c r="D44" s="188"/>
      <c r="E44" s="188"/>
      <c r="F44" s="188"/>
      <c r="G44" s="11">
        <v>37</v>
      </c>
      <c r="H44" s="56">
        <v>6294</v>
      </c>
      <c r="I44" s="56">
        <v>6294</v>
      </c>
      <c r="J44" s="56">
        <v>89849</v>
      </c>
      <c r="K44" s="56">
        <v>89849</v>
      </c>
    </row>
    <row r="45" spans="1:11" ht="12.75" customHeight="1" x14ac:dyDescent="0.2">
      <c r="A45" s="188" t="s">
        <v>138</v>
      </c>
      <c r="B45" s="188"/>
      <c r="C45" s="188"/>
      <c r="D45" s="188"/>
      <c r="E45" s="188"/>
      <c r="F45" s="188"/>
      <c r="G45" s="11">
        <v>38</v>
      </c>
      <c r="H45" s="56">
        <v>0</v>
      </c>
      <c r="I45" s="56">
        <v>0</v>
      </c>
      <c r="J45" s="56">
        <v>0</v>
      </c>
      <c r="K45" s="56">
        <v>0</v>
      </c>
    </row>
    <row r="46" spans="1:11" ht="12.75" customHeight="1" x14ac:dyDescent="0.2">
      <c r="A46" s="188" t="s">
        <v>139</v>
      </c>
      <c r="B46" s="188"/>
      <c r="C46" s="188"/>
      <c r="D46" s="188"/>
      <c r="E46" s="188"/>
      <c r="F46" s="188"/>
      <c r="G46" s="11">
        <v>39</v>
      </c>
      <c r="H46" s="56">
        <v>3637</v>
      </c>
      <c r="I46" s="56">
        <v>3637</v>
      </c>
      <c r="J46" s="56">
        <v>19</v>
      </c>
      <c r="K46" s="56">
        <v>19</v>
      </c>
    </row>
    <row r="47" spans="1:11" ht="12.75" customHeight="1" x14ac:dyDescent="0.2">
      <c r="A47" s="188" t="s">
        <v>140</v>
      </c>
      <c r="B47" s="188"/>
      <c r="C47" s="188"/>
      <c r="D47" s="188"/>
      <c r="E47" s="188"/>
      <c r="F47" s="188"/>
      <c r="G47" s="11">
        <v>40</v>
      </c>
      <c r="H47" s="56">
        <v>0</v>
      </c>
      <c r="I47" s="56">
        <v>0</v>
      </c>
      <c r="J47" s="56">
        <v>0</v>
      </c>
      <c r="K47" s="56">
        <v>0</v>
      </c>
    </row>
    <row r="48" spans="1:11" ht="12.75" customHeight="1" x14ac:dyDescent="0.2">
      <c r="A48" s="220" t="s">
        <v>360</v>
      </c>
      <c r="B48" s="220"/>
      <c r="C48" s="220"/>
      <c r="D48" s="220"/>
      <c r="E48" s="220"/>
      <c r="F48" s="220"/>
      <c r="G48" s="12">
        <v>41</v>
      </c>
      <c r="H48" s="55">
        <f>SUM(H49:H55)</f>
        <v>332679</v>
      </c>
      <c r="I48" s="55">
        <f>SUM(I49:I55)</f>
        <v>332679</v>
      </c>
      <c r="J48" s="55">
        <f>SUM(J49:J55)</f>
        <v>377611</v>
      </c>
      <c r="K48" s="55">
        <f>SUM(K49:K55)</f>
        <v>377611</v>
      </c>
    </row>
    <row r="49" spans="1:11" ht="25.15" customHeight="1" x14ac:dyDescent="0.2">
      <c r="A49" s="188" t="s">
        <v>141</v>
      </c>
      <c r="B49" s="188"/>
      <c r="C49" s="188"/>
      <c r="D49" s="188"/>
      <c r="E49" s="188"/>
      <c r="F49" s="188"/>
      <c r="G49" s="11">
        <v>42</v>
      </c>
      <c r="H49" s="56">
        <v>0</v>
      </c>
      <c r="I49" s="56">
        <v>0</v>
      </c>
      <c r="J49" s="56">
        <v>0</v>
      </c>
      <c r="K49" s="56">
        <v>0</v>
      </c>
    </row>
    <row r="50" spans="1:11" ht="12.75" customHeight="1" x14ac:dyDescent="0.2">
      <c r="A50" s="213" t="s">
        <v>142</v>
      </c>
      <c r="B50" s="213"/>
      <c r="C50" s="213"/>
      <c r="D50" s="213"/>
      <c r="E50" s="213"/>
      <c r="F50" s="213"/>
      <c r="G50" s="11">
        <v>43</v>
      </c>
      <c r="H50" s="56">
        <v>0</v>
      </c>
      <c r="I50" s="56">
        <v>0</v>
      </c>
      <c r="J50" s="56">
        <v>0</v>
      </c>
      <c r="K50" s="56">
        <v>0</v>
      </c>
    </row>
    <row r="51" spans="1:11" ht="12.75" customHeight="1" x14ac:dyDescent="0.2">
      <c r="A51" s="213" t="s">
        <v>143</v>
      </c>
      <c r="B51" s="213"/>
      <c r="C51" s="213"/>
      <c r="D51" s="213"/>
      <c r="E51" s="213"/>
      <c r="F51" s="213"/>
      <c r="G51" s="11">
        <v>44</v>
      </c>
      <c r="H51" s="56">
        <v>203927</v>
      </c>
      <c r="I51" s="56">
        <v>203927</v>
      </c>
      <c r="J51" s="56">
        <v>361182</v>
      </c>
      <c r="K51" s="56">
        <v>361182</v>
      </c>
    </row>
    <row r="52" spans="1:11" ht="12.75" customHeight="1" x14ac:dyDescent="0.2">
      <c r="A52" s="213" t="s">
        <v>144</v>
      </c>
      <c r="B52" s="213"/>
      <c r="C52" s="213"/>
      <c r="D52" s="213"/>
      <c r="E52" s="213"/>
      <c r="F52" s="213"/>
      <c r="G52" s="11">
        <v>45</v>
      </c>
      <c r="H52" s="56">
        <v>123196</v>
      </c>
      <c r="I52" s="56">
        <v>123196</v>
      </c>
      <c r="J52" s="56">
        <v>6146</v>
      </c>
      <c r="K52" s="56">
        <v>6146</v>
      </c>
    </row>
    <row r="53" spans="1:11" ht="12.75" customHeight="1" x14ac:dyDescent="0.2">
      <c r="A53" s="213" t="s">
        <v>145</v>
      </c>
      <c r="B53" s="213"/>
      <c r="C53" s="213"/>
      <c r="D53" s="213"/>
      <c r="E53" s="213"/>
      <c r="F53" s="213"/>
      <c r="G53" s="11">
        <v>46</v>
      </c>
      <c r="H53" s="56">
        <v>5556</v>
      </c>
      <c r="I53" s="56">
        <v>5556</v>
      </c>
      <c r="J53" s="56">
        <v>10283</v>
      </c>
      <c r="K53" s="56">
        <v>10283</v>
      </c>
    </row>
    <row r="54" spans="1:11" ht="12.75" customHeight="1" x14ac:dyDescent="0.2">
      <c r="A54" s="213" t="s">
        <v>146</v>
      </c>
      <c r="B54" s="213"/>
      <c r="C54" s="213"/>
      <c r="D54" s="213"/>
      <c r="E54" s="213"/>
      <c r="F54" s="213"/>
      <c r="G54" s="11">
        <v>47</v>
      </c>
      <c r="H54" s="56">
        <v>0</v>
      </c>
      <c r="I54" s="56">
        <v>0</v>
      </c>
      <c r="J54" s="56">
        <v>0</v>
      </c>
      <c r="K54" s="56">
        <v>0</v>
      </c>
    </row>
    <row r="55" spans="1:11" ht="12.75" customHeight="1" x14ac:dyDescent="0.2">
      <c r="A55" s="213" t="s">
        <v>147</v>
      </c>
      <c r="B55" s="213"/>
      <c r="C55" s="213"/>
      <c r="D55" s="213"/>
      <c r="E55" s="213"/>
      <c r="F55" s="213"/>
      <c r="G55" s="11">
        <v>48</v>
      </c>
      <c r="H55" s="56">
        <v>0</v>
      </c>
      <c r="I55" s="56">
        <v>0</v>
      </c>
      <c r="J55" s="56">
        <v>0</v>
      </c>
      <c r="K55" s="56">
        <v>0</v>
      </c>
    </row>
    <row r="56" spans="1:11" ht="22.15" customHeight="1" x14ac:dyDescent="0.2">
      <c r="A56" s="222" t="s">
        <v>148</v>
      </c>
      <c r="B56" s="222"/>
      <c r="C56" s="222"/>
      <c r="D56" s="222"/>
      <c r="E56" s="222"/>
      <c r="F56" s="222"/>
      <c r="G56" s="11">
        <v>49</v>
      </c>
      <c r="H56" s="56">
        <v>0</v>
      </c>
      <c r="I56" s="56">
        <v>0</v>
      </c>
      <c r="J56" s="56">
        <v>0</v>
      </c>
      <c r="K56" s="56">
        <v>0</v>
      </c>
    </row>
    <row r="57" spans="1:11" ht="12.75" customHeight="1" x14ac:dyDescent="0.2">
      <c r="A57" s="222" t="s">
        <v>149</v>
      </c>
      <c r="B57" s="222"/>
      <c r="C57" s="222"/>
      <c r="D57" s="222"/>
      <c r="E57" s="222"/>
      <c r="F57" s="222"/>
      <c r="G57" s="11">
        <v>50</v>
      </c>
      <c r="H57" s="56">
        <v>0</v>
      </c>
      <c r="I57" s="56">
        <v>0</v>
      </c>
      <c r="J57" s="56">
        <v>0</v>
      </c>
      <c r="K57" s="56">
        <v>0</v>
      </c>
    </row>
    <row r="58" spans="1:11" ht="24.6" customHeight="1" x14ac:dyDescent="0.2">
      <c r="A58" s="222" t="s">
        <v>150</v>
      </c>
      <c r="B58" s="222"/>
      <c r="C58" s="222"/>
      <c r="D58" s="222"/>
      <c r="E58" s="222"/>
      <c r="F58" s="222"/>
      <c r="G58" s="11">
        <v>51</v>
      </c>
      <c r="H58" s="56">
        <v>0</v>
      </c>
      <c r="I58" s="56">
        <v>0</v>
      </c>
      <c r="J58" s="56">
        <v>0</v>
      </c>
      <c r="K58" s="56">
        <v>0</v>
      </c>
    </row>
    <row r="59" spans="1:11" ht="12.75" customHeight="1" x14ac:dyDescent="0.2">
      <c r="A59" s="222" t="s">
        <v>151</v>
      </c>
      <c r="B59" s="222"/>
      <c r="C59" s="222"/>
      <c r="D59" s="222"/>
      <c r="E59" s="222"/>
      <c r="F59" s="222"/>
      <c r="G59" s="11">
        <v>52</v>
      </c>
      <c r="H59" s="56">
        <v>0</v>
      </c>
      <c r="I59" s="56">
        <v>0</v>
      </c>
      <c r="J59" s="56">
        <v>0</v>
      </c>
      <c r="K59" s="56">
        <v>0</v>
      </c>
    </row>
    <row r="60" spans="1:11" ht="12.75" customHeight="1" x14ac:dyDescent="0.2">
      <c r="A60" s="220" t="s">
        <v>361</v>
      </c>
      <c r="B60" s="220"/>
      <c r="C60" s="220"/>
      <c r="D60" s="220"/>
      <c r="E60" s="220"/>
      <c r="F60" s="220"/>
      <c r="G60" s="12">
        <v>53</v>
      </c>
      <c r="H60" s="55">
        <f>H8+H37+H56+H57</f>
        <v>156260658</v>
      </c>
      <c r="I60" s="55">
        <f t="shared" ref="I60:K60" si="0">I8+I37+I56+I57</f>
        <v>156260658</v>
      </c>
      <c r="J60" s="55">
        <f t="shared" si="0"/>
        <v>176445335</v>
      </c>
      <c r="K60" s="55">
        <f t="shared" si="0"/>
        <v>176445335</v>
      </c>
    </row>
    <row r="61" spans="1:11" ht="12.75" customHeight="1" x14ac:dyDescent="0.2">
      <c r="A61" s="220" t="s">
        <v>362</v>
      </c>
      <c r="B61" s="220"/>
      <c r="C61" s="220"/>
      <c r="D61" s="220"/>
      <c r="E61" s="220"/>
      <c r="F61" s="220"/>
      <c r="G61" s="12">
        <v>54</v>
      </c>
      <c r="H61" s="55">
        <f>H14+H48+H58+H59</f>
        <v>141295729</v>
      </c>
      <c r="I61" s="55">
        <f t="shared" ref="I61:K61" si="1">I14+I48+I58+I59</f>
        <v>141295729</v>
      </c>
      <c r="J61" s="55">
        <f t="shared" si="1"/>
        <v>157306570</v>
      </c>
      <c r="K61" s="55">
        <f t="shared" si="1"/>
        <v>157306570</v>
      </c>
    </row>
    <row r="62" spans="1:11" ht="12.75" customHeight="1" x14ac:dyDescent="0.2">
      <c r="A62" s="220" t="s">
        <v>363</v>
      </c>
      <c r="B62" s="220"/>
      <c r="C62" s="220"/>
      <c r="D62" s="220"/>
      <c r="E62" s="220"/>
      <c r="F62" s="220"/>
      <c r="G62" s="12">
        <v>55</v>
      </c>
      <c r="H62" s="55">
        <f>H60-H61</f>
        <v>14964929</v>
      </c>
      <c r="I62" s="55">
        <f t="shared" ref="I62:K62" si="2">I60-I61</f>
        <v>14964929</v>
      </c>
      <c r="J62" s="55">
        <f t="shared" si="2"/>
        <v>19138765</v>
      </c>
      <c r="K62" s="55">
        <f t="shared" si="2"/>
        <v>19138765</v>
      </c>
    </row>
    <row r="63" spans="1:11" ht="12.75" customHeight="1" x14ac:dyDescent="0.2">
      <c r="A63" s="221" t="s">
        <v>364</v>
      </c>
      <c r="B63" s="221"/>
      <c r="C63" s="221"/>
      <c r="D63" s="221"/>
      <c r="E63" s="221"/>
      <c r="F63" s="221"/>
      <c r="G63" s="12">
        <v>56</v>
      </c>
      <c r="H63" s="55">
        <f>+IF((H60-H61)&gt;0,(H60-H61),0)</f>
        <v>14964929</v>
      </c>
      <c r="I63" s="55">
        <f t="shared" ref="I63:K63" si="3">+IF((I60-I61)&gt;0,(I60-I61),0)</f>
        <v>14964929</v>
      </c>
      <c r="J63" s="55">
        <f t="shared" si="3"/>
        <v>19138765</v>
      </c>
      <c r="K63" s="55">
        <f t="shared" si="3"/>
        <v>19138765</v>
      </c>
    </row>
    <row r="64" spans="1:11" ht="12.75" customHeight="1" x14ac:dyDescent="0.2">
      <c r="A64" s="221" t="s">
        <v>365</v>
      </c>
      <c r="B64" s="221"/>
      <c r="C64" s="221"/>
      <c r="D64" s="221"/>
      <c r="E64" s="221"/>
      <c r="F64" s="221"/>
      <c r="G64" s="12">
        <v>57</v>
      </c>
      <c r="H64" s="55">
        <f>+IF((H60-H61)&lt;0,(H60-H61),0)</f>
        <v>0</v>
      </c>
      <c r="I64" s="55">
        <f t="shared" ref="I64:K64" si="4">+IF((I60-I61)&lt;0,(I60-I61),0)</f>
        <v>0</v>
      </c>
      <c r="J64" s="55">
        <f t="shared" si="4"/>
        <v>0</v>
      </c>
      <c r="K64" s="55">
        <f t="shared" si="4"/>
        <v>0</v>
      </c>
    </row>
    <row r="65" spans="1:11" ht="12.75" customHeight="1" x14ac:dyDescent="0.2">
      <c r="A65" s="222" t="s">
        <v>111</v>
      </c>
      <c r="B65" s="222"/>
      <c r="C65" s="222"/>
      <c r="D65" s="222"/>
      <c r="E65" s="222"/>
      <c r="F65" s="222"/>
      <c r="G65" s="11">
        <v>58</v>
      </c>
      <c r="H65" s="56">
        <v>2807441</v>
      </c>
      <c r="I65" s="56">
        <v>2807441</v>
      </c>
      <c r="J65" s="56">
        <v>3138196</v>
      </c>
      <c r="K65" s="56">
        <v>3138196</v>
      </c>
    </row>
    <row r="66" spans="1:11" ht="12.75" customHeight="1" x14ac:dyDescent="0.2">
      <c r="A66" s="220" t="s">
        <v>366</v>
      </c>
      <c r="B66" s="220"/>
      <c r="C66" s="220"/>
      <c r="D66" s="220"/>
      <c r="E66" s="220"/>
      <c r="F66" s="220"/>
      <c r="G66" s="12">
        <v>59</v>
      </c>
      <c r="H66" s="55">
        <f>H62-H65</f>
        <v>12157488</v>
      </c>
      <c r="I66" s="55">
        <f t="shared" ref="I66:K66" si="5">I62-I65</f>
        <v>12157488</v>
      </c>
      <c r="J66" s="55">
        <f t="shared" si="5"/>
        <v>16000569</v>
      </c>
      <c r="K66" s="55">
        <f t="shared" si="5"/>
        <v>16000569</v>
      </c>
    </row>
    <row r="67" spans="1:11" ht="12.75" customHeight="1" x14ac:dyDescent="0.2">
      <c r="A67" s="221" t="s">
        <v>367</v>
      </c>
      <c r="B67" s="221"/>
      <c r="C67" s="221"/>
      <c r="D67" s="221"/>
      <c r="E67" s="221"/>
      <c r="F67" s="221"/>
      <c r="G67" s="12">
        <v>60</v>
      </c>
      <c r="H67" s="55">
        <f>+IF((H62-H65)&gt;0,(H62-H65),0)</f>
        <v>12157488</v>
      </c>
      <c r="I67" s="55">
        <f t="shared" ref="I67:K67" si="6">+IF((I62-I65)&gt;0,(I62-I65),0)</f>
        <v>12157488</v>
      </c>
      <c r="J67" s="55">
        <f t="shared" si="6"/>
        <v>16000569</v>
      </c>
      <c r="K67" s="55">
        <f t="shared" si="6"/>
        <v>16000569</v>
      </c>
    </row>
    <row r="68" spans="1:11" ht="12.75" customHeight="1" x14ac:dyDescent="0.2">
      <c r="A68" s="221" t="s">
        <v>368</v>
      </c>
      <c r="B68" s="221"/>
      <c r="C68" s="221"/>
      <c r="D68" s="221"/>
      <c r="E68" s="221"/>
      <c r="F68" s="221"/>
      <c r="G68" s="12">
        <v>61</v>
      </c>
      <c r="H68" s="55">
        <f>+IF((H62-H65)&lt;0,(H62-H65),0)</f>
        <v>0</v>
      </c>
      <c r="I68" s="55">
        <f t="shared" ref="I68:K68" si="7">+IF((I62-I65)&lt;0,(I62-I65),0)</f>
        <v>0</v>
      </c>
      <c r="J68" s="55">
        <f t="shared" si="7"/>
        <v>0</v>
      </c>
      <c r="K68" s="55">
        <f t="shared" si="7"/>
        <v>0</v>
      </c>
    </row>
    <row r="69" spans="1:11" x14ac:dyDescent="0.2">
      <c r="A69" s="214" t="s">
        <v>152</v>
      </c>
      <c r="B69" s="214"/>
      <c r="C69" s="214"/>
      <c r="D69" s="214"/>
      <c r="E69" s="214"/>
      <c r="F69" s="214"/>
      <c r="G69" s="215"/>
      <c r="H69" s="215"/>
      <c r="I69" s="215"/>
      <c r="J69" s="216"/>
      <c r="K69" s="216"/>
    </row>
    <row r="70" spans="1:11" ht="22.15" customHeight="1" x14ac:dyDescent="0.2">
      <c r="A70" s="220" t="s">
        <v>369</v>
      </c>
      <c r="B70" s="220"/>
      <c r="C70" s="220"/>
      <c r="D70" s="220"/>
      <c r="E70" s="220"/>
      <c r="F70" s="220"/>
      <c r="G70" s="12">
        <v>62</v>
      </c>
      <c r="H70" s="55">
        <f>H71-H72</f>
        <v>0</v>
      </c>
      <c r="I70" s="55">
        <f>I71-I72</f>
        <v>0</v>
      </c>
      <c r="J70" s="55">
        <f>J71-J72</f>
        <v>0</v>
      </c>
      <c r="K70" s="55">
        <f>K71-K72</f>
        <v>0</v>
      </c>
    </row>
    <row r="71" spans="1:11" ht="12.75" customHeight="1" x14ac:dyDescent="0.2">
      <c r="A71" s="213" t="s">
        <v>153</v>
      </c>
      <c r="B71" s="213"/>
      <c r="C71" s="213"/>
      <c r="D71" s="213"/>
      <c r="E71" s="213"/>
      <c r="F71" s="213"/>
      <c r="G71" s="11">
        <v>63</v>
      </c>
      <c r="H71" s="56">
        <v>0</v>
      </c>
      <c r="I71" s="56">
        <v>0</v>
      </c>
      <c r="J71" s="56">
        <v>0</v>
      </c>
      <c r="K71" s="56">
        <v>0</v>
      </c>
    </row>
    <row r="72" spans="1:11" ht="12.75" customHeight="1" x14ac:dyDescent="0.2">
      <c r="A72" s="213" t="s">
        <v>154</v>
      </c>
      <c r="B72" s="213"/>
      <c r="C72" s="213"/>
      <c r="D72" s="213"/>
      <c r="E72" s="213"/>
      <c r="F72" s="213"/>
      <c r="G72" s="11">
        <v>64</v>
      </c>
      <c r="H72" s="56">
        <v>0</v>
      </c>
      <c r="I72" s="56">
        <v>0</v>
      </c>
      <c r="J72" s="56">
        <v>0</v>
      </c>
      <c r="K72" s="56">
        <v>0</v>
      </c>
    </row>
    <row r="73" spans="1:11" ht="12.75" customHeight="1" x14ac:dyDescent="0.2">
      <c r="A73" s="222" t="s">
        <v>155</v>
      </c>
      <c r="B73" s="222"/>
      <c r="C73" s="222"/>
      <c r="D73" s="222"/>
      <c r="E73" s="222"/>
      <c r="F73" s="222"/>
      <c r="G73" s="11">
        <v>65</v>
      </c>
      <c r="H73" s="56">
        <v>0</v>
      </c>
      <c r="I73" s="56">
        <v>0</v>
      </c>
      <c r="J73" s="56">
        <v>0</v>
      </c>
      <c r="K73" s="56">
        <v>0</v>
      </c>
    </row>
    <row r="74" spans="1:11" ht="12.75" customHeight="1" x14ac:dyDescent="0.2">
      <c r="A74" s="221" t="s">
        <v>370</v>
      </c>
      <c r="B74" s="221"/>
      <c r="C74" s="221"/>
      <c r="D74" s="221"/>
      <c r="E74" s="221"/>
      <c r="F74" s="221"/>
      <c r="G74" s="12">
        <v>66</v>
      </c>
      <c r="H74" s="78">
        <v>0</v>
      </c>
      <c r="I74" s="78">
        <v>0</v>
      </c>
      <c r="J74" s="78">
        <v>0</v>
      </c>
      <c r="K74" s="78">
        <v>0</v>
      </c>
    </row>
    <row r="75" spans="1:11" ht="12.75" customHeight="1" x14ac:dyDescent="0.2">
      <c r="A75" s="221" t="s">
        <v>371</v>
      </c>
      <c r="B75" s="221"/>
      <c r="C75" s="221"/>
      <c r="D75" s="221"/>
      <c r="E75" s="221"/>
      <c r="F75" s="221"/>
      <c r="G75" s="12">
        <v>67</v>
      </c>
      <c r="H75" s="78">
        <v>0</v>
      </c>
      <c r="I75" s="78">
        <v>0</v>
      </c>
      <c r="J75" s="78">
        <v>0</v>
      </c>
      <c r="K75" s="78">
        <v>0</v>
      </c>
    </row>
    <row r="76" spans="1:11" x14ac:dyDescent="0.2">
      <c r="A76" s="214" t="s">
        <v>156</v>
      </c>
      <c r="B76" s="214"/>
      <c r="C76" s="214"/>
      <c r="D76" s="214"/>
      <c r="E76" s="214"/>
      <c r="F76" s="214"/>
      <c r="G76" s="215"/>
      <c r="H76" s="215"/>
      <c r="I76" s="215"/>
      <c r="J76" s="216"/>
      <c r="K76" s="216"/>
    </row>
    <row r="77" spans="1:11" ht="12.75" customHeight="1" x14ac:dyDescent="0.2">
      <c r="A77" s="220" t="s">
        <v>372</v>
      </c>
      <c r="B77" s="220"/>
      <c r="C77" s="220"/>
      <c r="D77" s="220"/>
      <c r="E77" s="220"/>
      <c r="F77" s="220"/>
      <c r="G77" s="12">
        <v>68</v>
      </c>
      <c r="H77" s="78">
        <v>0</v>
      </c>
      <c r="I77" s="78">
        <v>0</v>
      </c>
      <c r="J77" s="78">
        <v>0</v>
      </c>
      <c r="K77" s="78">
        <v>0</v>
      </c>
    </row>
    <row r="78" spans="1:11" ht="12.75" customHeight="1" x14ac:dyDescent="0.2">
      <c r="A78" s="219" t="s">
        <v>373</v>
      </c>
      <c r="B78" s="219"/>
      <c r="C78" s="219"/>
      <c r="D78" s="219"/>
      <c r="E78" s="219"/>
      <c r="F78" s="219"/>
      <c r="G78" s="49">
        <v>69</v>
      </c>
      <c r="H78" s="57">
        <v>0</v>
      </c>
      <c r="I78" s="57">
        <v>0</v>
      </c>
      <c r="J78" s="57">
        <v>0</v>
      </c>
      <c r="K78" s="57">
        <v>0</v>
      </c>
    </row>
    <row r="79" spans="1:11" ht="12.75" customHeight="1" x14ac:dyDescent="0.2">
      <c r="A79" s="219" t="s">
        <v>374</v>
      </c>
      <c r="B79" s="219"/>
      <c r="C79" s="219"/>
      <c r="D79" s="219"/>
      <c r="E79" s="219"/>
      <c r="F79" s="219"/>
      <c r="G79" s="49">
        <v>70</v>
      </c>
      <c r="H79" s="57">
        <v>0</v>
      </c>
      <c r="I79" s="57">
        <v>0</v>
      </c>
      <c r="J79" s="57">
        <v>0</v>
      </c>
      <c r="K79" s="57">
        <v>0</v>
      </c>
    </row>
    <row r="80" spans="1:11" ht="12.75" customHeight="1" x14ac:dyDescent="0.2">
      <c r="A80" s="220" t="s">
        <v>375</v>
      </c>
      <c r="B80" s="220"/>
      <c r="C80" s="220"/>
      <c r="D80" s="220"/>
      <c r="E80" s="220"/>
      <c r="F80" s="220"/>
      <c r="G80" s="12">
        <v>71</v>
      </c>
      <c r="H80" s="78">
        <v>0</v>
      </c>
      <c r="I80" s="78">
        <v>0</v>
      </c>
      <c r="J80" s="78">
        <v>0</v>
      </c>
      <c r="K80" s="78">
        <v>0</v>
      </c>
    </row>
    <row r="81" spans="1:11" ht="12.75" customHeight="1" x14ac:dyDescent="0.2">
      <c r="A81" s="220" t="s">
        <v>376</v>
      </c>
      <c r="B81" s="220"/>
      <c r="C81" s="220"/>
      <c r="D81" s="220"/>
      <c r="E81" s="220"/>
      <c r="F81" s="220"/>
      <c r="G81" s="12">
        <v>72</v>
      </c>
      <c r="H81" s="78">
        <v>0</v>
      </c>
      <c r="I81" s="78">
        <v>0</v>
      </c>
      <c r="J81" s="78">
        <v>0</v>
      </c>
      <c r="K81" s="78">
        <v>0</v>
      </c>
    </row>
    <row r="82" spans="1:11" ht="12.75" customHeight="1" x14ac:dyDescent="0.2">
      <c r="A82" s="221" t="s">
        <v>377</v>
      </c>
      <c r="B82" s="221"/>
      <c r="C82" s="221"/>
      <c r="D82" s="221"/>
      <c r="E82" s="221"/>
      <c r="F82" s="221"/>
      <c r="G82" s="12">
        <v>73</v>
      </c>
      <c r="H82" s="78">
        <v>0</v>
      </c>
      <c r="I82" s="78">
        <v>0</v>
      </c>
      <c r="J82" s="78">
        <v>0</v>
      </c>
      <c r="K82" s="78">
        <v>0</v>
      </c>
    </row>
    <row r="83" spans="1:11" ht="12.75" customHeight="1" x14ac:dyDescent="0.2">
      <c r="A83" s="221" t="s">
        <v>378</v>
      </c>
      <c r="B83" s="221"/>
      <c r="C83" s="221"/>
      <c r="D83" s="221"/>
      <c r="E83" s="221"/>
      <c r="F83" s="221"/>
      <c r="G83" s="12">
        <v>74</v>
      </c>
      <c r="H83" s="78">
        <v>0</v>
      </c>
      <c r="I83" s="78">
        <v>0</v>
      </c>
      <c r="J83" s="78">
        <v>0</v>
      </c>
      <c r="K83" s="78">
        <v>0</v>
      </c>
    </row>
    <row r="84" spans="1:11" x14ac:dyDescent="0.2">
      <c r="A84" s="214" t="s">
        <v>112</v>
      </c>
      <c r="B84" s="214"/>
      <c r="C84" s="214"/>
      <c r="D84" s="214"/>
      <c r="E84" s="214"/>
      <c r="F84" s="214"/>
      <c r="G84" s="215"/>
      <c r="H84" s="215"/>
      <c r="I84" s="215"/>
      <c r="J84" s="216"/>
      <c r="K84" s="216"/>
    </row>
    <row r="85" spans="1:11" ht="12.75" customHeight="1" x14ac:dyDescent="0.2">
      <c r="A85" s="209" t="s">
        <v>379</v>
      </c>
      <c r="B85" s="209"/>
      <c r="C85" s="209"/>
      <c r="D85" s="209"/>
      <c r="E85" s="209"/>
      <c r="F85" s="209"/>
      <c r="G85" s="12">
        <v>75</v>
      </c>
      <c r="H85" s="58">
        <f>H86+H87</f>
        <v>12157488</v>
      </c>
      <c r="I85" s="58">
        <f>I86+I87</f>
        <v>12157488</v>
      </c>
      <c r="J85" s="58">
        <f>J86+J87</f>
        <v>16000569</v>
      </c>
      <c r="K85" s="58">
        <f>K86+K87</f>
        <v>16000569</v>
      </c>
    </row>
    <row r="86" spans="1:11" ht="12.75" customHeight="1" x14ac:dyDescent="0.2">
      <c r="A86" s="210" t="s">
        <v>157</v>
      </c>
      <c r="B86" s="210"/>
      <c r="C86" s="210"/>
      <c r="D86" s="210"/>
      <c r="E86" s="210"/>
      <c r="F86" s="210"/>
      <c r="G86" s="11">
        <v>76</v>
      </c>
      <c r="H86" s="59">
        <v>11788899</v>
      </c>
      <c r="I86" s="59">
        <v>11788899</v>
      </c>
      <c r="J86" s="59">
        <v>15665663</v>
      </c>
      <c r="K86" s="59">
        <v>15665663</v>
      </c>
    </row>
    <row r="87" spans="1:11" ht="12.75" customHeight="1" x14ac:dyDescent="0.2">
      <c r="A87" s="210" t="s">
        <v>158</v>
      </c>
      <c r="B87" s="210"/>
      <c r="C87" s="210"/>
      <c r="D87" s="210"/>
      <c r="E87" s="210"/>
      <c r="F87" s="210"/>
      <c r="G87" s="11">
        <v>77</v>
      </c>
      <c r="H87" s="59">
        <v>368589</v>
      </c>
      <c r="I87" s="59">
        <v>368589</v>
      </c>
      <c r="J87" s="59">
        <v>334906</v>
      </c>
      <c r="K87" s="59">
        <v>334906</v>
      </c>
    </row>
    <row r="88" spans="1:11" x14ac:dyDescent="0.2">
      <c r="A88" s="217" t="s">
        <v>114</v>
      </c>
      <c r="B88" s="217"/>
      <c r="C88" s="217"/>
      <c r="D88" s="217"/>
      <c r="E88" s="217"/>
      <c r="F88" s="217"/>
      <c r="G88" s="218"/>
      <c r="H88" s="218"/>
      <c r="I88" s="218"/>
      <c r="J88" s="216"/>
      <c r="K88" s="216"/>
    </row>
    <row r="89" spans="1:11" ht="12.75" customHeight="1" x14ac:dyDescent="0.2">
      <c r="A89" s="189" t="s">
        <v>159</v>
      </c>
      <c r="B89" s="189"/>
      <c r="C89" s="189"/>
      <c r="D89" s="189"/>
      <c r="E89" s="189"/>
      <c r="F89" s="189"/>
      <c r="G89" s="11">
        <v>78</v>
      </c>
      <c r="H89" s="59">
        <v>12157488</v>
      </c>
      <c r="I89" s="59">
        <v>12157488</v>
      </c>
      <c r="J89" s="59">
        <v>16000569</v>
      </c>
      <c r="K89" s="59">
        <v>16000569</v>
      </c>
    </row>
    <row r="90" spans="1:11" ht="24" customHeight="1" x14ac:dyDescent="0.2">
      <c r="A90" s="190" t="s">
        <v>435</v>
      </c>
      <c r="B90" s="190"/>
      <c r="C90" s="190"/>
      <c r="D90" s="190"/>
      <c r="E90" s="190"/>
      <c r="F90" s="190"/>
      <c r="G90" s="12">
        <v>79</v>
      </c>
      <c r="H90" s="76">
        <f>H91+H98</f>
        <v>1231031</v>
      </c>
      <c r="I90" s="76">
        <f>I91+I98</f>
        <v>1231031</v>
      </c>
      <c r="J90" s="76">
        <f t="shared" ref="J90:K90" si="8">J91+J98</f>
        <v>183760</v>
      </c>
      <c r="K90" s="76">
        <f t="shared" si="8"/>
        <v>183760</v>
      </c>
    </row>
    <row r="91" spans="1:11" ht="24" customHeight="1" x14ac:dyDescent="0.2">
      <c r="A91" s="211" t="s">
        <v>442</v>
      </c>
      <c r="B91" s="211"/>
      <c r="C91" s="211"/>
      <c r="D91" s="211"/>
      <c r="E91" s="211"/>
      <c r="F91" s="211"/>
      <c r="G91" s="12">
        <v>80</v>
      </c>
      <c r="H91" s="76">
        <f>SUM(H92:H96)</f>
        <v>0</v>
      </c>
      <c r="I91" s="76">
        <f>SUM(I92:I96)</f>
        <v>0</v>
      </c>
      <c r="J91" s="76">
        <f t="shared" ref="J91:K91" si="9">SUM(J92:J96)</f>
        <v>0</v>
      </c>
      <c r="K91" s="76">
        <f t="shared" si="9"/>
        <v>0</v>
      </c>
    </row>
    <row r="92" spans="1:11" ht="25.5" customHeight="1" x14ac:dyDescent="0.2">
      <c r="A92" s="213" t="s">
        <v>380</v>
      </c>
      <c r="B92" s="213"/>
      <c r="C92" s="213"/>
      <c r="D92" s="213"/>
      <c r="E92" s="213"/>
      <c r="F92" s="213"/>
      <c r="G92" s="12">
        <v>81</v>
      </c>
      <c r="H92" s="59">
        <v>0</v>
      </c>
      <c r="I92" s="59">
        <v>0</v>
      </c>
      <c r="J92" s="59">
        <v>0</v>
      </c>
      <c r="K92" s="59">
        <v>0</v>
      </c>
    </row>
    <row r="93" spans="1:11" ht="38.25" customHeight="1" x14ac:dyDescent="0.2">
      <c r="A93" s="213" t="s">
        <v>381</v>
      </c>
      <c r="B93" s="213"/>
      <c r="C93" s="213"/>
      <c r="D93" s="213"/>
      <c r="E93" s="213"/>
      <c r="F93" s="213"/>
      <c r="G93" s="12">
        <v>82</v>
      </c>
      <c r="H93" s="59">
        <v>0</v>
      </c>
      <c r="I93" s="59">
        <v>0</v>
      </c>
      <c r="J93" s="59">
        <v>0</v>
      </c>
      <c r="K93" s="59">
        <v>0</v>
      </c>
    </row>
    <row r="94" spans="1:11" ht="38.25" customHeight="1" x14ac:dyDescent="0.2">
      <c r="A94" s="213" t="s">
        <v>382</v>
      </c>
      <c r="B94" s="213"/>
      <c r="C94" s="213"/>
      <c r="D94" s="213"/>
      <c r="E94" s="213"/>
      <c r="F94" s="213"/>
      <c r="G94" s="12">
        <v>83</v>
      </c>
      <c r="H94" s="59">
        <v>0</v>
      </c>
      <c r="I94" s="59">
        <v>0</v>
      </c>
      <c r="J94" s="59">
        <v>0</v>
      </c>
      <c r="K94" s="59">
        <v>0</v>
      </c>
    </row>
    <row r="95" spans="1:11" x14ac:dyDescent="0.2">
      <c r="A95" s="213" t="s">
        <v>383</v>
      </c>
      <c r="B95" s="213"/>
      <c r="C95" s="213"/>
      <c r="D95" s="213"/>
      <c r="E95" s="213"/>
      <c r="F95" s="213"/>
      <c r="G95" s="12">
        <v>84</v>
      </c>
      <c r="H95" s="59">
        <v>0</v>
      </c>
      <c r="I95" s="59">
        <v>0</v>
      </c>
      <c r="J95" s="59">
        <v>0</v>
      </c>
      <c r="K95" s="59">
        <v>0</v>
      </c>
    </row>
    <row r="96" spans="1:11" x14ac:dyDescent="0.2">
      <c r="A96" s="213" t="s">
        <v>384</v>
      </c>
      <c r="B96" s="213"/>
      <c r="C96" s="213"/>
      <c r="D96" s="213"/>
      <c r="E96" s="213"/>
      <c r="F96" s="213"/>
      <c r="G96" s="12">
        <v>85</v>
      </c>
      <c r="H96" s="59">
        <v>0</v>
      </c>
      <c r="I96" s="59">
        <v>0</v>
      </c>
      <c r="J96" s="59">
        <v>0</v>
      </c>
      <c r="K96" s="59">
        <v>0</v>
      </c>
    </row>
    <row r="97" spans="1:11" ht="26.25" customHeight="1" x14ac:dyDescent="0.2">
      <c r="A97" s="213" t="s">
        <v>385</v>
      </c>
      <c r="B97" s="213"/>
      <c r="C97" s="213"/>
      <c r="D97" s="213"/>
      <c r="E97" s="213"/>
      <c r="F97" s="213"/>
      <c r="G97" s="12">
        <v>86</v>
      </c>
      <c r="H97" s="59">
        <v>0</v>
      </c>
      <c r="I97" s="59">
        <v>0</v>
      </c>
      <c r="J97" s="59">
        <v>0</v>
      </c>
      <c r="K97" s="59">
        <v>0</v>
      </c>
    </row>
    <row r="98" spans="1:11" ht="25.5" customHeight="1" x14ac:dyDescent="0.2">
      <c r="A98" s="211" t="s">
        <v>436</v>
      </c>
      <c r="B98" s="211"/>
      <c r="C98" s="211"/>
      <c r="D98" s="211"/>
      <c r="E98" s="211"/>
      <c r="F98" s="211"/>
      <c r="G98" s="12">
        <v>87</v>
      </c>
      <c r="H98" s="76">
        <f>SUM(H99:H106)</f>
        <v>1231031</v>
      </c>
      <c r="I98" s="76">
        <f>SUM(I99:I106)</f>
        <v>1231031</v>
      </c>
      <c r="J98" s="76">
        <f t="shared" ref="J98:K98" si="10">SUM(J99:J106)</f>
        <v>183760</v>
      </c>
      <c r="K98" s="76">
        <f t="shared" si="10"/>
        <v>183760</v>
      </c>
    </row>
    <row r="99" spans="1:11" x14ac:dyDescent="0.2">
      <c r="A99" s="212" t="s">
        <v>160</v>
      </c>
      <c r="B99" s="212"/>
      <c r="C99" s="212"/>
      <c r="D99" s="212"/>
      <c r="E99" s="212"/>
      <c r="F99" s="212"/>
      <c r="G99" s="11">
        <v>88</v>
      </c>
      <c r="H99" s="59">
        <v>1231031</v>
      </c>
      <c r="I99" s="59">
        <v>1231031</v>
      </c>
      <c r="J99" s="59">
        <v>183760</v>
      </c>
      <c r="K99" s="59">
        <v>183760</v>
      </c>
    </row>
    <row r="100" spans="1:11" ht="36" customHeight="1" x14ac:dyDescent="0.2">
      <c r="A100" s="213" t="s">
        <v>386</v>
      </c>
      <c r="B100" s="213"/>
      <c r="C100" s="213"/>
      <c r="D100" s="213"/>
      <c r="E100" s="213"/>
      <c r="F100" s="213"/>
      <c r="G100" s="11">
        <v>89</v>
      </c>
      <c r="H100" s="59">
        <v>0</v>
      </c>
      <c r="I100" s="59">
        <v>0</v>
      </c>
      <c r="J100" s="59">
        <v>0</v>
      </c>
      <c r="K100" s="59">
        <v>0</v>
      </c>
    </row>
    <row r="101" spans="1:11" ht="22.15" customHeight="1" x14ac:dyDescent="0.2">
      <c r="A101" s="212" t="s">
        <v>161</v>
      </c>
      <c r="B101" s="212"/>
      <c r="C101" s="212"/>
      <c r="D101" s="212"/>
      <c r="E101" s="212"/>
      <c r="F101" s="212"/>
      <c r="G101" s="11">
        <v>90</v>
      </c>
      <c r="H101" s="59">
        <v>0</v>
      </c>
      <c r="I101" s="59">
        <v>0</v>
      </c>
      <c r="J101" s="59">
        <v>0</v>
      </c>
      <c r="K101" s="59">
        <v>0</v>
      </c>
    </row>
    <row r="102" spans="1:11" ht="22.15" customHeight="1" x14ac:dyDescent="0.2">
      <c r="A102" s="212" t="s">
        <v>162</v>
      </c>
      <c r="B102" s="212"/>
      <c r="C102" s="212"/>
      <c r="D102" s="212"/>
      <c r="E102" s="212"/>
      <c r="F102" s="212"/>
      <c r="G102" s="11">
        <v>91</v>
      </c>
      <c r="H102" s="59">
        <v>0</v>
      </c>
      <c r="I102" s="59">
        <v>0</v>
      </c>
      <c r="J102" s="59">
        <v>0</v>
      </c>
      <c r="K102" s="59">
        <v>0</v>
      </c>
    </row>
    <row r="103" spans="1:11" ht="22.15" customHeight="1" x14ac:dyDescent="0.2">
      <c r="A103" s="212" t="s">
        <v>163</v>
      </c>
      <c r="B103" s="212"/>
      <c r="C103" s="212"/>
      <c r="D103" s="212"/>
      <c r="E103" s="212"/>
      <c r="F103" s="212"/>
      <c r="G103" s="11">
        <v>92</v>
      </c>
      <c r="H103" s="59">
        <v>0</v>
      </c>
      <c r="I103" s="59">
        <v>0</v>
      </c>
      <c r="J103" s="59">
        <v>0</v>
      </c>
      <c r="K103" s="59">
        <v>0</v>
      </c>
    </row>
    <row r="104" spans="1:11" ht="12.75" customHeight="1" x14ac:dyDescent="0.2">
      <c r="A104" s="213" t="s">
        <v>387</v>
      </c>
      <c r="B104" s="213"/>
      <c r="C104" s="213"/>
      <c r="D104" s="213"/>
      <c r="E104" s="213"/>
      <c r="F104" s="213"/>
      <c r="G104" s="11">
        <v>93</v>
      </c>
      <c r="H104" s="59">
        <v>0</v>
      </c>
      <c r="I104" s="59">
        <v>0</v>
      </c>
      <c r="J104" s="59">
        <v>0</v>
      </c>
      <c r="K104" s="59">
        <v>0</v>
      </c>
    </row>
    <row r="105" spans="1:11" ht="26.25" customHeight="1" x14ac:dyDescent="0.2">
      <c r="A105" s="213" t="s">
        <v>388</v>
      </c>
      <c r="B105" s="213"/>
      <c r="C105" s="213"/>
      <c r="D105" s="213"/>
      <c r="E105" s="213"/>
      <c r="F105" s="213"/>
      <c r="G105" s="11">
        <v>94</v>
      </c>
      <c r="H105" s="59">
        <v>0</v>
      </c>
      <c r="I105" s="59">
        <v>0</v>
      </c>
      <c r="J105" s="59">
        <v>0</v>
      </c>
      <c r="K105" s="59">
        <v>0</v>
      </c>
    </row>
    <row r="106" spans="1:11" x14ac:dyDescent="0.2">
      <c r="A106" s="213" t="s">
        <v>389</v>
      </c>
      <c r="B106" s="213"/>
      <c r="C106" s="213"/>
      <c r="D106" s="213"/>
      <c r="E106" s="213"/>
      <c r="F106" s="213"/>
      <c r="G106" s="11">
        <v>95</v>
      </c>
      <c r="H106" s="59">
        <v>0</v>
      </c>
      <c r="I106" s="59">
        <v>0</v>
      </c>
      <c r="J106" s="59">
        <v>0</v>
      </c>
      <c r="K106" s="59">
        <v>0</v>
      </c>
    </row>
    <row r="107" spans="1:11" ht="24.75" customHeight="1" x14ac:dyDescent="0.2">
      <c r="A107" s="213" t="s">
        <v>390</v>
      </c>
      <c r="B107" s="213"/>
      <c r="C107" s="213"/>
      <c r="D107" s="213"/>
      <c r="E107" s="213"/>
      <c r="F107" s="213"/>
      <c r="G107" s="11">
        <v>96</v>
      </c>
      <c r="H107" s="59">
        <v>0</v>
      </c>
      <c r="I107" s="59">
        <v>0</v>
      </c>
      <c r="J107" s="59">
        <v>0</v>
      </c>
      <c r="K107" s="59">
        <v>0</v>
      </c>
    </row>
    <row r="108" spans="1:11" ht="22.9" customHeight="1" x14ac:dyDescent="0.2">
      <c r="A108" s="190" t="s">
        <v>437</v>
      </c>
      <c r="B108" s="190"/>
      <c r="C108" s="190"/>
      <c r="D108" s="190"/>
      <c r="E108" s="190"/>
      <c r="F108" s="190"/>
      <c r="G108" s="12">
        <v>97</v>
      </c>
      <c r="H108" s="76">
        <f>H91+H98-H107-H97</f>
        <v>1231031</v>
      </c>
      <c r="I108" s="76">
        <f>I91+I98-I107-I97</f>
        <v>1231031</v>
      </c>
      <c r="J108" s="76">
        <f t="shared" ref="J108:K108" si="11">J91+J98-J107-J97</f>
        <v>183760</v>
      </c>
      <c r="K108" s="76">
        <f t="shared" si="11"/>
        <v>183760</v>
      </c>
    </row>
    <row r="109" spans="1:11" ht="12.75" customHeight="1" x14ac:dyDescent="0.2">
      <c r="A109" s="190" t="s">
        <v>391</v>
      </c>
      <c r="B109" s="190"/>
      <c r="C109" s="190"/>
      <c r="D109" s="190"/>
      <c r="E109" s="190"/>
      <c r="F109" s="190"/>
      <c r="G109" s="12">
        <v>98</v>
      </c>
      <c r="H109" s="58">
        <f>H89+H108</f>
        <v>13388519</v>
      </c>
      <c r="I109" s="58">
        <f>I89+I108</f>
        <v>13388519</v>
      </c>
      <c r="J109" s="58">
        <f t="shared" ref="J109:K109" si="12">J89+J108</f>
        <v>16184329</v>
      </c>
      <c r="K109" s="58">
        <f t="shared" si="12"/>
        <v>16184329</v>
      </c>
    </row>
    <row r="110" spans="1:11" x14ac:dyDescent="0.2">
      <c r="A110" s="214" t="s">
        <v>164</v>
      </c>
      <c r="B110" s="214"/>
      <c r="C110" s="214"/>
      <c r="D110" s="214"/>
      <c r="E110" s="214"/>
      <c r="F110" s="214"/>
      <c r="G110" s="215"/>
      <c r="H110" s="215"/>
      <c r="I110" s="215"/>
      <c r="J110" s="216"/>
      <c r="K110" s="216"/>
    </row>
    <row r="111" spans="1:11" ht="12.75" customHeight="1" x14ac:dyDescent="0.2">
      <c r="A111" s="209" t="s">
        <v>392</v>
      </c>
      <c r="B111" s="209"/>
      <c r="C111" s="209"/>
      <c r="D111" s="209"/>
      <c r="E111" s="209"/>
      <c r="F111" s="209"/>
      <c r="G111" s="12">
        <v>99</v>
      </c>
      <c r="H111" s="58">
        <f>H112+H113</f>
        <v>13388519</v>
      </c>
      <c r="I111" s="58">
        <f>I112+I113</f>
        <v>13388519</v>
      </c>
      <c r="J111" s="58">
        <f>J112+J113</f>
        <v>16184329</v>
      </c>
      <c r="K111" s="58">
        <f>K112+K113</f>
        <v>16184329</v>
      </c>
    </row>
    <row r="112" spans="1:11" ht="12.75" customHeight="1" x14ac:dyDescent="0.2">
      <c r="A112" s="210" t="s">
        <v>113</v>
      </c>
      <c r="B112" s="210"/>
      <c r="C112" s="210"/>
      <c r="D112" s="210"/>
      <c r="E112" s="210"/>
      <c r="F112" s="210"/>
      <c r="G112" s="11">
        <v>100</v>
      </c>
      <c r="H112" s="59">
        <v>12958198</v>
      </c>
      <c r="I112" s="59">
        <v>12958198</v>
      </c>
      <c r="J112" s="59">
        <v>15849423</v>
      </c>
      <c r="K112" s="59">
        <v>15849423</v>
      </c>
    </row>
    <row r="113" spans="1:11" ht="12.75" customHeight="1" x14ac:dyDescent="0.2">
      <c r="A113" s="210" t="s">
        <v>165</v>
      </c>
      <c r="B113" s="210"/>
      <c r="C113" s="210"/>
      <c r="D113" s="210"/>
      <c r="E113" s="210"/>
      <c r="F113" s="210"/>
      <c r="G113" s="11">
        <v>101</v>
      </c>
      <c r="H113" s="59">
        <v>430321</v>
      </c>
      <c r="I113" s="59">
        <v>430321</v>
      </c>
      <c r="J113" s="59">
        <v>334906</v>
      </c>
      <c r="K113" s="59">
        <v>334906</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disablePrompts="1"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35433070866141736" right="0.35433070866141736" top="0.59055118110236227" bottom="0.59055118110236227" header="0.51181102362204722" footer="0.51181102362204722"/>
  <pageSetup paperSize="9" scale="6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zoomScaleNormal="100" zoomScaleSheetLayoutView="85" workbookViewId="0">
      <selection activeCell="H30" sqref="H30"/>
    </sheetView>
  </sheetViews>
  <sheetFormatPr defaultColWidth="9.140625" defaultRowHeight="12.75" x14ac:dyDescent="0.2"/>
  <cols>
    <col min="1" max="7" width="9.140625" style="14"/>
    <col min="8" max="9" width="30.28515625" style="23" customWidth="1"/>
    <col min="10" max="16384" width="9.140625" style="14"/>
  </cols>
  <sheetData>
    <row r="1" spans="1:9" x14ac:dyDescent="0.2">
      <c r="A1" s="245" t="s">
        <v>166</v>
      </c>
      <c r="B1" s="246"/>
      <c r="C1" s="246"/>
      <c r="D1" s="246"/>
      <c r="E1" s="246"/>
      <c r="F1" s="246"/>
      <c r="G1" s="246"/>
      <c r="H1" s="246"/>
      <c r="I1" s="246"/>
    </row>
    <row r="2" spans="1:9" x14ac:dyDescent="0.2">
      <c r="A2" s="247" t="s">
        <v>479</v>
      </c>
      <c r="B2" s="198"/>
      <c r="C2" s="198"/>
      <c r="D2" s="198"/>
      <c r="E2" s="198"/>
      <c r="F2" s="198"/>
      <c r="G2" s="198"/>
      <c r="H2" s="198"/>
      <c r="I2" s="198"/>
    </row>
    <row r="3" spans="1:9" x14ac:dyDescent="0.2">
      <c r="A3" s="249" t="s">
        <v>446</v>
      </c>
      <c r="B3" s="250"/>
      <c r="C3" s="250"/>
      <c r="D3" s="250"/>
      <c r="E3" s="250"/>
      <c r="F3" s="250"/>
      <c r="G3" s="250"/>
      <c r="H3" s="250"/>
      <c r="I3" s="250"/>
    </row>
    <row r="4" spans="1:9" x14ac:dyDescent="0.2">
      <c r="A4" s="248" t="s">
        <v>477</v>
      </c>
      <c r="B4" s="202"/>
      <c r="C4" s="202"/>
      <c r="D4" s="202"/>
      <c r="E4" s="202"/>
      <c r="F4" s="202"/>
      <c r="G4" s="202"/>
      <c r="H4" s="202"/>
      <c r="I4" s="203"/>
    </row>
    <row r="5" spans="1:9" ht="23.25" x14ac:dyDescent="0.2">
      <c r="A5" s="251" t="s">
        <v>2</v>
      </c>
      <c r="B5" s="207"/>
      <c r="C5" s="207"/>
      <c r="D5" s="207"/>
      <c r="E5" s="207"/>
      <c r="F5" s="207"/>
      <c r="G5" s="67" t="s">
        <v>103</v>
      </c>
      <c r="H5" s="68" t="s">
        <v>301</v>
      </c>
      <c r="I5" s="68" t="s">
        <v>279</v>
      </c>
    </row>
    <row r="6" spans="1:9" x14ac:dyDescent="0.2">
      <c r="A6" s="252">
        <v>1</v>
      </c>
      <c r="B6" s="207"/>
      <c r="C6" s="207"/>
      <c r="D6" s="207"/>
      <c r="E6" s="207"/>
      <c r="F6" s="207"/>
      <c r="G6" s="69">
        <v>2</v>
      </c>
      <c r="H6" s="68" t="s">
        <v>167</v>
      </c>
      <c r="I6" s="68" t="s">
        <v>168</v>
      </c>
    </row>
    <row r="7" spans="1:9" x14ac:dyDescent="0.2">
      <c r="A7" s="242" t="s">
        <v>169</v>
      </c>
      <c r="B7" s="242"/>
      <c r="C7" s="242"/>
      <c r="D7" s="242"/>
      <c r="E7" s="242"/>
      <c r="F7" s="242"/>
      <c r="G7" s="242"/>
      <c r="H7" s="242"/>
      <c r="I7" s="242"/>
    </row>
    <row r="8" spans="1:9" ht="12.75" customHeight="1" x14ac:dyDescent="0.2">
      <c r="A8" s="188" t="s">
        <v>170</v>
      </c>
      <c r="B8" s="188"/>
      <c r="C8" s="188"/>
      <c r="D8" s="188"/>
      <c r="E8" s="188"/>
      <c r="F8" s="188"/>
      <c r="G8" s="70">
        <v>1</v>
      </c>
      <c r="H8" s="71">
        <v>14964929</v>
      </c>
      <c r="I8" s="71">
        <v>19138765</v>
      </c>
    </row>
    <row r="9" spans="1:9" ht="12.75" customHeight="1" x14ac:dyDescent="0.2">
      <c r="A9" s="244" t="s">
        <v>171</v>
      </c>
      <c r="B9" s="244"/>
      <c r="C9" s="244"/>
      <c r="D9" s="244"/>
      <c r="E9" s="244"/>
      <c r="F9" s="244"/>
      <c r="G9" s="72">
        <v>2</v>
      </c>
      <c r="H9" s="73">
        <f>H10+H11+H12+H13+H14+H15+H16+H17</f>
        <v>8316688</v>
      </c>
      <c r="I9" s="73">
        <f>I10+I11+I12+I13+I14+I15+I16+I17</f>
        <v>8912122</v>
      </c>
    </row>
    <row r="10" spans="1:9" ht="12.75" customHeight="1" x14ac:dyDescent="0.2">
      <c r="A10" s="223" t="s">
        <v>172</v>
      </c>
      <c r="B10" s="223"/>
      <c r="C10" s="223"/>
      <c r="D10" s="223"/>
      <c r="E10" s="223"/>
      <c r="F10" s="223"/>
      <c r="G10" s="70">
        <v>3</v>
      </c>
      <c r="H10" s="71">
        <v>7320061</v>
      </c>
      <c r="I10" s="71">
        <v>7863725</v>
      </c>
    </row>
    <row r="11" spans="1:9" ht="22.15" customHeight="1" x14ac:dyDescent="0.2">
      <c r="A11" s="223" t="s">
        <v>173</v>
      </c>
      <c r="B11" s="223"/>
      <c r="C11" s="223"/>
      <c r="D11" s="223"/>
      <c r="E11" s="223"/>
      <c r="F11" s="223"/>
      <c r="G11" s="70">
        <v>4</v>
      </c>
      <c r="H11" s="71">
        <v>-175403</v>
      </c>
      <c r="I11" s="71">
        <v>-117714</v>
      </c>
    </row>
    <row r="12" spans="1:9" ht="23.45" customHeight="1" x14ac:dyDescent="0.2">
      <c r="A12" s="223" t="s">
        <v>174</v>
      </c>
      <c r="B12" s="223"/>
      <c r="C12" s="223"/>
      <c r="D12" s="223"/>
      <c r="E12" s="223"/>
      <c r="F12" s="223"/>
      <c r="G12" s="70">
        <v>5</v>
      </c>
      <c r="H12" s="71">
        <v>73533</v>
      </c>
      <c r="I12" s="71">
        <v>211704</v>
      </c>
    </row>
    <row r="13" spans="1:9" ht="12.75" customHeight="1" x14ac:dyDescent="0.2">
      <c r="A13" s="223" t="s">
        <v>175</v>
      </c>
      <c r="B13" s="223"/>
      <c r="C13" s="223"/>
      <c r="D13" s="223"/>
      <c r="E13" s="223"/>
      <c r="F13" s="223"/>
      <c r="G13" s="70">
        <v>6</v>
      </c>
      <c r="H13" s="71">
        <v>-6294</v>
      </c>
      <c r="I13" s="71">
        <v>-89849</v>
      </c>
    </row>
    <row r="14" spans="1:9" ht="12.75" customHeight="1" x14ac:dyDescent="0.2">
      <c r="A14" s="223" t="s">
        <v>176</v>
      </c>
      <c r="B14" s="223"/>
      <c r="C14" s="223"/>
      <c r="D14" s="223"/>
      <c r="E14" s="223"/>
      <c r="F14" s="223"/>
      <c r="G14" s="70">
        <v>7</v>
      </c>
      <c r="H14" s="71">
        <v>203927</v>
      </c>
      <c r="I14" s="71">
        <v>361182</v>
      </c>
    </row>
    <row r="15" spans="1:9" ht="12.75" customHeight="1" x14ac:dyDescent="0.2">
      <c r="A15" s="223" t="s">
        <v>177</v>
      </c>
      <c r="B15" s="223"/>
      <c r="C15" s="223"/>
      <c r="D15" s="223"/>
      <c r="E15" s="223"/>
      <c r="F15" s="223"/>
      <c r="G15" s="70">
        <v>8</v>
      </c>
      <c r="H15" s="71">
        <v>17595</v>
      </c>
      <c r="I15" s="71">
        <v>397043</v>
      </c>
    </row>
    <row r="16" spans="1:9" ht="12.75" customHeight="1" x14ac:dyDescent="0.2">
      <c r="A16" s="223" t="s">
        <v>178</v>
      </c>
      <c r="B16" s="223"/>
      <c r="C16" s="223"/>
      <c r="D16" s="223"/>
      <c r="E16" s="223"/>
      <c r="F16" s="223"/>
      <c r="G16" s="70">
        <v>9</v>
      </c>
      <c r="H16" s="71">
        <v>883269</v>
      </c>
      <c r="I16" s="71">
        <v>286031</v>
      </c>
    </row>
    <row r="17" spans="1:9" ht="25.15" customHeight="1" x14ac:dyDescent="0.2">
      <c r="A17" s="223" t="s">
        <v>179</v>
      </c>
      <c r="B17" s="223"/>
      <c r="C17" s="223"/>
      <c r="D17" s="223"/>
      <c r="E17" s="223"/>
      <c r="F17" s="223"/>
      <c r="G17" s="70">
        <v>10</v>
      </c>
      <c r="H17" s="71">
        <v>0</v>
      </c>
      <c r="I17" s="71">
        <v>0</v>
      </c>
    </row>
    <row r="18" spans="1:9" ht="28.15" customHeight="1" x14ac:dyDescent="0.2">
      <c r="A18" s="240" t="s">
        <v>306</v>
      </c>
      <c r="B18" s="240"/>
      <c r="C18" s="240"/>
      <c r="D18" s="240"/>
      <c r="E18" s="240"/>
      <c r="F18" s="240"/>
      <c r="G18" s="72">
        <v>11</v>
      </c>
      <c r="H18" s="73">
        <f>H8+H9</f>
        <v>23281617</v>
      </c>
      <c r="I18" s="73">
        <f>I8+I9</f>
        <v>28050887</v>
      </c>
    </row>
    <row r="19" spans="1:9" ht="12.75" customHeight="1" x14ac:dyDescent="0.2">
      <c r="A19" s="244" t="s">
        <v>180</v>
      </c>
      <c r="B19" s="244"/>
      <c r="C19" s="244"/>
      <c r="D19" s="244"/>
      <c r="E19" s="244"/>
      <c r="F19" s="244"/>
      <c r="G19" s="72">
        <v>12</v>
      </c>
      <c r="H19" s="73">
        <f>H20+H21+H22+H23</f>
        <v>20555296</v>
      </c>
      <c r="I19" s="73">
        <f>I20+I21+I22+I23</f>
        <v>4931659</v>
      </c>
    </row>
    <row r="20" spans="1:9" ht="12.75" customHeight="1" x14ac:dyDescent="0.2">
      <c r="A20" s="223" t="s">
        <v>181</v>
      </c>
      <c r="B20" s="223"/>
      <c r="C20" s="223"/>
      <c r="D20" s="223"/>
      <c r="E20" s="223"/>
      <c r="F20" s="223"/>
      <c r="G20" s="70">
        <v>13</v>
      </c>
      <c r="H20" s="71">
        <v>33268018</v>
      </c>
      <c r="I20" s="71">
        <v>10440072</v>
      </c>
    </row>
    <row r="21" spans="1:9" ht="12.75" customHeight="1" x14ac:dyDescent="0.2">
      <c r="A21" s="223" t="s">
        <v>182</v>
      </c>
      <c r="B21" s="223"/>
      <c r="C21" s="223"/>
      <c r="D21" s="223"/>
      <c r="E21" s="223"/>
      <c r="F21" s="223"/>
      <c r="G21" s="70">
        <v>14</v>
      </c>
      <c r="H21" s="71">
        <v>-1239937</v>
      </c>
      <c r="I21" s="71">
        <v>-6687129</v>
      </c>
    </row>
    <row r="22" spans="1:9" ht="12.75" customHeight="1" x14ac:dyDescent="0.2">
      <c r="A22" s="223" t="s">
        <v>183</v>
      </c>
      <c r="B22" s="223"/>
      <c r="C22" s="223"/>
      <c r="D22" s="223"/>
      <c r="E22" s="223"/>
      <c r="F22" s="223"/>
      <c r="G22" s="70">
        <v>15</v>
      </c>
      <c r="H22" s="71">
        <v>-11472785</v>
      </c>
      <c r="I22" s="71">
        <v>1178716</v>
      </c>
    </row>
    <row r="23" spans="1:9" ht="12.75" customHeight="1" x14ac:dyDescent="0.2">
      <c r="A23" s="223" t="s">
        <v>184</v>
      </c>
      <c r="B23" s="223"/>
      <c r="C23" s="223"/>
      <c r="D23" s="223"/>
      <c r="E23" s="223"/>
      <c r="F23" s="223"/>
      <c r="G23" s="70">
        <v>16</v>
      </c>
      <c r="H23" s="71">
        <v>0</v>
      </c>
      <c r="I23" s="71">
        <v>0</v>
      </c>
    </row>
    <row r="24" spans="1:9" ht="12.75" customHeight="1" x14ac:dyDescent="0.2">
      <c r="A24" s="240" t="s">
        <v>185</v>
      </c>
      <c r="B24" s="240"/>
      <c r="C24" s="240"/>
      <c r="D24" s="240"/>
      <c r="E24" s="240"/>
      <c r="F24" s="240"/>
      <c r="G24" s="72">
        <v>17</v>
      </c>
      <c r="H24" s="73">
        <f>H18+H19</f>
        <v>43836913</v>
      </c>
      <c r="I24" s="73">
        <f>I18+I19</f>
        <v>32982546</v>
      </c>
    </row>
    <row r="25" spans="1:9" ht="12.75" customHeight="1" x14ac:dyDescent="0.2">
      <c r="A25" s="188" t="s">
        <v>186</v>
      </c>
      <c r="B25" s="188"/>
      <c r="C25" s="188"/>
      <c r="D25" s="188"/>
      <c r="E25" s="188"/>
      <c r="F25" s="188"/>
      <c r="G25" s="70">
        <v>18</v>
      </c>
      <c r="H25" s="71">
        <v>-224779</v>
      </c>
      <c r="I25" s="71">
        <v>-354795</v>
      </c>
    </row>
    <row r="26" spans="1:9" ht="12.75" customHeight="1" x14ac:dyDescent="0.2">
      <c r="A26" s="188" t="s">
        <v>187</v>
      </c>
      <c r="B26" s="188"/>
      <c r="C26" s="188"/>
      <c r="D26" s="188"/>
      <c r="E26" s="188"/>
      <c r="F26" s="188"/>
      <c r="G26" s="70">
        <v>19</v>
      </c>
      <c r="H26" s="71">
        <v>-1459261</v>
      </c>
      <c r="I26" s="71">
        <v>-1707198</v>
      </c>
    </row>
    <row r="27" spans="1:9" ht="25.9" customHeight="1" x14ac:dyDescent="0.2">
      <c r="A27" s="241" t="s">
        <v>188</v>
      </c>
      <c r="B27" s="241"/>
      <c r="C27" s="241"/>
      <c r="D27" s="241"/>
      <c r="E27" s="241"/>
      <c r="F27" s="241"/>
      <c r="G27" s="72">
        <v>20</v>
      </c>
      <c r="H27" s="73">
        <f>H24+H25+H26</f>
        <v>42152873</v>
      </c>
      <c r="I27" s="73">
        <f>I24+I25+I26</f>
        <v>30920553</v>
      </c>
    </row>
    <row r="28" spans="1:9" x14ac:dyDescent="0.2">
      <c r="A28" s="242" t="s">
        <v>189</v>
      </c>
      <c r="B28" s="242"/>
      <c r="C28" s="242"/>
      <c r="D28" s="242"/>
      <c r="E28" s="242"/>
      <c r="F28" s="242"/>
      <c r="G28" s="242"/>
      <c r="H28" s="242"/>
      <c r="I28" s="242"/>
    </row>
    <row r="29" spans="1:9" ht="30.6" customHeight="1" x14ac:dyDescent="0.2">
      <c r="A29" s="188" t="s">
        <v>190</v>
      </c>
      <c r="B29" s="188"/>
      <c r="C29" s="188"/>
      <c r="D29" s="188"/>
      <c r="E29" s="188"/>
      <c r="F29" s="188"/>
      <c r="G29" s="70">
        <v>21</v>
      </c>
      <c r="H29" s="74">
        <v>195444</v>
      </c>
      <c r="I29" s="74">
        <v>165300</v>
      </c>
    </row>
    <row r="30" spans="1:9" ht="12.75" customHeight="1" x14ac:dyDescent="0.2">
      <c r="A30" s="188" t="s">
        <v>191</v>
      </c>
      <c r="B30" s="188"/>
      <c r="C30" s="188"/>
      <c r="D30" s="188"/>
      <c r="E30" s="188"/>
      <c r="F30" s="188"/>
      <c r="G30" s="70">
        <v>22</v>
      </c>
      <c r="H30" s="74">
        <v>0</v>
      </c>
      <c r="I30" s="74">
        <v>0</v>
      </c>
    </row>
    <row r="31" spans="1:9" ht="12.75" customHeight="1" x14ac:dyDescent="0.2">
      <c r="A31" s="188" t="s">
        <v>192</v>
      </c>
      <c r="B31" s="188"/>
      <c r="C31" s="188"/>
      <c r="D31" s="188"/>
      <c r="E31" s="188"/>
      <c r="F31" s="188"/>
      <c r="G31" s="70">
        <v>23</v>
      </c>
      <c r="H31" s="74">
        <v>6294</v>
      </c>
      <c r="I31" s="74">
        <v>89849</v>
      </c>
    </row>
    <row r="32" spans="1:9" ht="12.75" customHeight="1" x14ac:dyDescent="0.2">
      <c r="A32" s="188" t="s">
        <v>193</v>
      </c>
      <c r="B32" s="188"/>
      <c r="C32" s="188"/>
      <c r="D32" s="188"/>
      <c r="E32" s="188"/>
      <c r="F32" s="188"/>
      <c r="G32" s="70">
        <v>24</v>
      </c>
      <c r="H32" s="74">
        <v>0</v>
      </c>
      <c r="I32" s="74">
        <v>0</v>
      </c>
    </row>
    <row r="33" spans="1:9" ht="12.75" customHeight="1" x14ac:dyDescent="0.2">
      <c r="A33" s="188" t="s">
        <v>194</v>
      </c>
      <c r="B33" s="188"/>
      <c r="C33" s="188"/>
      <c r="D33" s="188"/>
      <c r="E33" s="188"/>
      <c r="F33" s="188"/>
      <c r="G33" s="70">
        <v>25</v>
      </c>
      <c r="H33" s="74">
        <v>1864</v>
      </c>
      <c r="I33" s="74">
        <v>1332</v>
      </c>
    </row>
    <row r="34" spans="1:9" ht="12.75" customHeight="1" x14ac:dyDescent="0.2">
      <c r="A34" s="188" t="s">
        <v>195</v>
      </c>
      <c r="B34" s="188"/>
      <c r="C34" s="188"/>
      <c r="D34" s="188"/>
      <c r="E34" s="188"/>
      <c r="F34" s="188"/>
      <c r="G34" s="70">
        <v>26</v>
      </c>
      <c r="H34" s="74">
        <v>0</v>
      </c>
      <c r="I34" s="74">
        <v>0</v>
      </c>
    </row>
    <row r="35" spans="1:9" ht="26.45" customHeight="1" x14ac:dyDescent="0.2">
      <c r="A35" s="240" t="s">
        <v>196</v>
      </c>
      <c r="B35" s="240"/>
      <c r="C35" s="240"/>
      <c r="D35" s="240"/>
      <c r="E35" s="240"/>
      <c r="F35" s="240"/>
      <c r="G35" s="72">
        <v>27</v>
      </c>
      <c r="H35" s="75">
        <f>H29+H30+H31+H32+H33+H34</f>
        <v>203602</v>
      </c>
      <c r="I35" s="75">
        <f>I29+I30+I31+I32+I33+I34</f>
        <v>256481</v>
      </c>
    </row>
    <row r="36" spans="1:9" ht="22.9" customHeight="1" x14ac:dyDescent="0.2">
      <c r="A36" s="188" t="s">
        <v>197</v>
      </c>
      <c r="B36" s="188"/>
      <c r="C36" s="188"/>
      <c r="D36" s="188"/>
      <c r="E36" s="188"/>
      <c r="F36" s="188"/>
      <c r="G36" s="70">
        <v>28</v>
      </c>
      <c r="H36" s="74">
        <v>-8412458</v>
      </c>
      <c r="I36" s="74">
        <v>-11766985</v>
      </c>
    </row>
    <row r="37" spans="1:9" ht="12.75" customHeight="1" x14ac:dyDescent="0.2">
      <c r="A37" s="188" t="s">
        <v>198</v>
      </c>
      <c r="B37" s="188"/>
      <c r="C37" s="188"/>
      <c r="D37" s="188"/>
      <c r="E37" s="188"/>
      <c r="F37" s="188"/>
      <c r="G37" s="70">
        <v>29</v>
      </c>
      <c r="H37" s="74">
        <v>0</v>
      </c>
      <c r="I37" s="74">
        <v>0</v>
      </c>
    </row>
    <row r="38" spans="1:9" ht="12.75" customHeight="1" x14ac:dyDescent="0.2">
      <c r="A38" s="188" t="s">
        <v>199</v>
      </c>
      <c r="B38" s="188"/>
      <c r="C38" s="188"/>
      <c r="D38" s="188"/>
      <c r="E38" s="188"/>
      <c r="F38" s="188"/>
      <c r="G38" s="70">
        <v>30</v>
      </c>
      <c r="H38" s="74">
        <v>-1810</v>
      </c>
      <c r="I38" s="74">
        <v>-137</v>
      </c>
    </row>
    <row r="39" spans="1:9" ht="12.75" customHeight="1" x14ac:dyDescent="0.2">
      <c r="A39" s="188" t="s">
        <v>200</v>
      </c>
      <c r="B39" s="188"/>
      <c r="C39" s="188"/>
      <c r="D39" s="188"/>
      <c r="E39" s="188"/>
      <c r="F39" s="188"/>
      <c r="G39" s="70">
        <v>31</v>
      </c>
      <c r="H39" s="74">
        <v>0</v>
      </c>
      <c r="I39" s="74">
        <v>0</v>
      </c>
    </row>
    <row r="40" spans="1:9" ht="12.75" customHeight="1" x14ac:dyDescent="0.2">
      <c r="A40" s="188" t="s">
        <v>201</v>
      </c>
      <c r="B40" s="188"/>
      <c r="C40" s="188"/>
      <c r="D40" s="188"/>
      <c r="E40" s="188"/>
      <c r="F40" s="188"/>
      <c r="G40" s="70">
        <v>32</v>
      </c>
      <c r="H40" s="74">
        <v>0</v>
      </c>
      <c r="I40" s="74">
        <v>0</v>
      </c>
    </row>
    <row r="41" spans="1:9" ht="24" customHeight="1" x14ac:dyDescent="0.2">
      <c r="A41" s="240" t="s">
        <v>202</v>
      </c>
      <c r="B41" s="240"/>
      <c r="C41" s="240"/>
      <c r="D41" s="240"/>
      <c r="E41" s="240"/>
      <c r="F41" s="240"/>
      <c r="G41" s="72">
        <v>33</v>
      </c>
      <c r="H41" s="75">
        <f>H36+H37+H38+H39+H40</f>
        <v>-8414268</v>
      </c>
      <c r="I41" s="75">
        <f>I36+I37+I38+I39+I40</f>
        <v>-11767122</v>
      </c>
    </row>
    <row r="42" spans="1:9" ht="29.45" customHeight="1" x14ac:dyDescent="0.2">
      <c r="A42" s="241" t="s">
        <v>203</v>
      </c>
      <c r="B42" s="241"/>
      <c r="C42" s="241"/>
      <c r="D42" s="241"/>
      <c r="E42" s="241"/>
      <c r="F42" s="241"/>
      <c r="G42" s="72">
        <v>34</v>
      </c>
      <c r="H42" s="75">
        <f>H35+H41</f>
        <v>-8210666</v>
      </c>
      <c r="I42" s="75">
        <f>I35+I41</f>
        <v>-11510641</v>
      </c>
    </row>
    <row r="43" spans="1:9" x14ac:dyDescent="0.2">
      <c r="A43" s="242" t="s">
        <v>204</v>
      </c>
      <c r="B43" s="242"/>
      <c r="C43" s="242"/>
      <c r="D43" s="242"/>
      <c r="E43" s="242"/>
      <c r="F43" s="242"/>
      <c r="G43" s="242"/>
      <c r="H43" s="242"/>
      <c r="I43" s="242"/>
    </row>
    <row r="44" spans="1:9" ht="12.75" customHeight="1" x14ac:dyDescent="0.2">
      <c r="A44" s="188" t="s">
        <v>205</v>
      </c>
      <c r="B44" s="188"/>
      <c r="C44" s="188"/>
      <c r="D44" s="188"/>
      <c r="E44" s="188"/>
      <c r="F44" s="188"/>
      <c r="G44" s="70">
        <v>35</v>
      </c>
      <c r="H44" s="74">
        <v>0</v>
      </c>
      <c r="I44" s="74">
        <v>0</v>
      </c>
    </row>
    <row r="45" spans="1:9" ht="25.15" customHeight="1" x14ac:dyDescent="0.2">
      <c r="A45" s="188" t="s">
        <v>206</v>
      </c>
      <c r="B45" s="188"/>
      <c r="C45" s="188"/>
      <c r="D45" s="188"/>
      <c r="E45" s="188"/>
      <c r="F45" s="188"/>
      <c r="G45" s="70">
        <v>36</v>
      </c>
      <c r="H45" s="74">
        <v>0</v>
      </c>
      <c r="I45" s="74">
        <v>0</v>
      </c>
    </row>
    <row r="46" spans="1:9" ht="12.75" customHeight="1" x14ac:dyDescent="0.2">
      <c r="A46" s="188" t="s">
        <v>207</v>
      </c>
      <c r="B46" s="188"/>
      <c r="C46" s="188"/>
      <c r="D46" s="188"/>
      <c r="E46" s="188"/>
      <c r="F46" s="188"/>
      <c r="G46" s="70">
        <v>37</v>
      </c>
      <c r="H46" s="74">
        <v>5742703</v>
      </c>
      <c r="I46" s="74">
        <v>39885578</v>
      </c>
    </row>
    <row r="47" spans="1:9" ht="12.75" customHeight="1" x14ac:dyDescent="0.2">
      <c r="A47" s="188" t="s">
        <v>208</v>
      </c>
      <c r="B47" s="188"/>
      <c r="C47" s="188"/>
      <c r="D47" s="188"/>
      <c r="E47" s="188"/>
      <c r="F47" s="188"/>
      <c r="G47" s="70">
        <v>38</v>
      </c>
      <c r="H47" s="74">
        <v>177496</v>
      </c>
      <c r="I47" s="74">
        <v>109091</v>
      </c>
    </row>
    <row r="48" spans="1:9" ht="22.15" customHeight="1" x14ac:dyDescent="0.2">
      <c r="A48" s="240" t="s">
        <v>209</v>
      </c>
      <c r="B48" s="240"/>
      <c r="C48" s="240"/>
      <c r="D48" s="240"/>
      <c r="E48" s="240"/>
      <c r="F48" s="240"/>
      <c r="G48" s="72">
        <v>39</v>
      </c>
      <c r="H48" s="75">
        <f>H44+H45+H46+H47</f>
        <v>5920199</v>
      </c>
      <c r="I48" s="75">
        <f>I44+I45+I46+I47</f>
        <v>39994669</v>
      </c>
    </row>
    <row r="49" spans="1:9" ht="24.6" customHeight="1" x14ac:dyDescent="0.2">
      <c r="A49" s="188" t="s">
        <v>305</v>
      </c>
      <c r="B49" s="188"/>
      <c r="C49" s="188"/>
      <c r="D49" s="188"/>
      <c r="E49" s="188"/>
      <c r="F49" s="188"/>
      <c r="G49" s="70">
        <v>40</v>
      </c>
      <c r="H49" s="74">
        <v>-14407488</v>
      </c>
      <c r="I49" s="74">
        <v>-36666157</v>
      </c>
    </row>
    <row r="50" spans="1:9" ht="12.75" customHeight="1" x14ac:dyDescent="0.2">
      <c r="A50" s="188" t="s">
        <v>210</v>
      </c>
      <c r="B50" s="188"/>
      <c r="C50" s="188"/>
      <c r="D50" s="188"/>
      <c r="E50" s="188"/>
      <c r="F50" s="188"/>
      <c r="G50" s="70">
        <v>41</v>
      </c>
      <c r="H50" s="74">
        <v>-1508</v>
      </c>
      <c r="I50" s="74">
        <v>-4014</v>
      </c>
    </row>
    <row r="51" spans="1:9" ht="12.75" customHeight="1" x14ac:dyDescent="0.2">
      <c r="A51" s="188" t="s">
        <v>211</v>
      </c>
      <c r="B51" s="188"/>
      <c r="C51" s="188"/>
      <c r="D51" s="188"/>
      <c r="E51" s="188"/>
      <c r="F51" s="188"/>
      <c r="G51" s="70">
        <v>42</v>
      </c>
      <c r="H51" s="74">
        <v>-13023</v>
      </c>
      <c r="I51" s="74">
        <v>-13563</v>
      </c>
    </row>
    <row r="52" spans="1:9" ht="22.9" customHeight="1" x14ac:dyDescent="0.2">
      <c r="A52" s="188" t="s">
        <v>212</v>
      </c>
      <c r="B52" s="188"/>
      <c r="C52" s="188"/>
      <c r="D52" s="188"/>
      <c r="E52" s="188"/>
      <c r="F52" s="188"/>
      <c r="G52" s="70">
        <v>43</v>
      </c>
      <c r="H52" s="74">
        <v>-63376</v>
      </c>
      <c r="I52" s="74">
        <v>-1543187</v>
      </c>
    </row>
    <row r="53" spans="1:9" ht="12.75" customHeight="1" x14ac:dyDescent="0.2">
      <c r="A53" s="188" t="s">
        <v>213</v>
      </c>
      <c r="B53" s="188"/>
      <c r="C53" s="188"/>
      <c r="D53" s="188"/>
      <c r="E53" s="188"/>
      <c r="F53" s="188"/>
      <c r="G53" s="70">
        <v>44</v>
      </c>
      <c r="H53" s="74">
        <v>-1283203</v>
      </c>
      <c r="I53" s="74">
        <v>-1687540</v>
      </c>
    </row>
    <row r="54" spans="1:9" ht="30.6" customHeight="1" x14ac:dyDescent="0.2">
      <c r="A54" s="240" t="s">
        <v>214</v>
      </c>
      <c r="B54" s="240"/>
      <c r="C54" s="240"/>
      <c r="D54" s="240"/>
      <c r="E54" s="240"/>
      <c r="F54" s="240"/>
      <c r="G54" s="72">
        <v>45</v>
      </c>
      <c r="H54" s="75">
        <f>H49+H50+H51+H52+H53</f>
        <v>-15768598</v>
      </c>
      <c r="I54" s="75">
        <f>I49+I50+I51+I52+I53</f>
        <v>-39914461</v>
      </c>
    </row>
    <row r="55" spans="1:9" ht="29.45" customHeight="1" x14ac:dyDescent="0.2">
      <c r="A55" s="241" t="s">
        <v>215</v>
      </c>
      <c r="B55" s="241"/>
      <c r="C55" s="241"/>
      <c r="D55" s="241"/>
      <c r="E55" s="241"/>
      <c r="F55" s="241"/>
      <c r="G55" s="72">
        <v>46</v>
      </c>
      <c r="H55" s="75">
        <f>H48+H54</f>
        <v>-9848399</v>
      </c>
      <c r="I55" s="75">
        <f>I48+I54</f>
        <v>80208</v>
      </c>
    </row>
    <row r="56" spans="1:9" x14ac:dyDescent="0.2">
      <c r="A56" s="188" t="s">
        <v>216</v>
      </c>
      <c r="B56" s="188"/>
      <c r="C56" s="188"/>
      <c r="D56" s="188"/>
      <c r="E56" s="188"/>
      <c r="F56" s="188"/>
      <c r="G56" s="70">
        <v>47</v>
      </c>
      <c r="H56" s="74">
        <v>0</v>
      </c>
      <c r="I56" s="74">
        <v>0</v>
      </c>
    </row>
    <row r="57" spans="1:9" ht="26.45" customHeight="1" x14ac:dyDescent="0.2">
      <c r="A57" s="241" t="s">
        <v>217</v>
      </c>
      <c r="B57" s="241"/>
      <c r="C57" s="241"/>
      <c r="D57" s="241"/>
      <c r="E57" s="241"/>
      <c r="F57" s="241"/>
      <c r="G57" s="72">
        <v>48</v>
      </c>
      <c r="H57" s="75">
        <f>H27+H42+H55+H56</f>
        <v>24093808</v>
      </c>
      <c r="I57" s="75">
        <f>I27+I42+I55+I56</f>
        <v>19490120</v>
      </c>
    </row>
    <row r="58" spans="1:9" x14ac:dyDescent="0.2">
      <c r="A58" s="243" t="s">
        <v>218</v>
      </c>
      <c r="B58" s="243"/>
      <c r="C58" s="243"/>
      <c r="D58" s="243"/>
      <c r="E58" s="243"/>
      <c r="F58" s="243"/>
      <c r="G58" s="70">
        <v>49</v>
      </c>
      <c r="H58" s="74">
        <v>4420413</v>
      </c>
      <c r="I58" s="74">
        <v>21912887</v>
      </c>
    </row>
    <row r="59" spans="1:9" ht="31.15" customHeight="1" x14ac:dyDescent="0.2">
      <c r="A59" s="241" t="s">
        <v>219</v>
      </c>
      <c r="B59" s="241"/>
      <c r="C59" s="241"/>
      <c r="D59" s="241"/>
      <c r="E59" s="241"/>
      <c r="F59" s="241"/>
      <c r="G59" s="72">
        <v>50</v>
      </c>
      <c r="H59" s="75">
        <f>H57+H58</f>
        <v>28514221</v>
      </c>
      <c r="I59" s="75">
        <f>I57+I58</f>
        <v>41403007</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rintOptions horizontalCentered="1"/>
  <pageMargins left="0.35433070866141736" right="0.35433070866141736" top="0.59055118110236227" bottom="0.59055118110236227" header="0.51181102362204722" footer="0.51181102362204722"/>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zoomScaleNormal="100" zoomScaleSheetLayoutView="85" workbookViewId="0">
      <selection activeCell="H11" sqref="H11"/>
    </sheetView>
  </sheetViews>
  <sheetFormatPr defaultRowHeight="12.75" x14ac:dyDescent="0.2"/>
  <cols>
    <col min="1" max="7" width="9.140625" style="13"/>
    <col min="8" max="9" width="22.140625" style="20" customWidth="1"/>
    <col min="10" max="10" width="12" style="13" bestFit="1" customWidth="1"/>
    <col min="11" max="11" width="10.28515625" style="13" bestFit="1" customWidth="1"/>
    <col min="12" max="12" width="12.28515625" style="13" bestFit="1" customWidth="1"/>
    <col min="13" max="263" width="9.140625" style="13"/>
    <col min="264" max="265" width="9.85546875" style="13" bestFit="1" customWidth="1"/>
    <col min="266" max="266" width="12" style="13" bestFit="1" customWidth="1"/>
    <col min="267" max="267" width="10.28515625" style="13" bestFit="1" customWidth="1"/>
    <col min="268" max="268" width="12.28515625" style="13" bestFit="1" customWidth="1"/>
    <col min="269" max="519" width="9.140625" style="13"/>
    <col min="520" max="521" width="9.85546875" style="13" bestFit="1" customWidth="1"/>
    <col min="522" max="522" width="12" style="13" bestFit="1" customWidth="1"/>
    <col min="523" max="523" width="10.28515625" style="13" bestFit="1" customWidth="1"/>
    <col min="524" max="524" width="12.28515625" style="13" bestFit="1" customWidth="1"/>
    <col min="525" max="775" width="9.140625" style="13"/>
    <col min="776" max="777" width="9.85546875" style="13" bestFit="1" customWidth="1"/>
    <col min="778" max="778" width="12" style="13" bestFit="1" customWidth="1"/>
    <col min="779" max="779" width="10.28515625" style="13" bestFit="1" customWidth="1"/>
    <col min="780" max="780" width="12.28515625" style="13" bestFit="1" customWidth="1"/>
    <col min="781" max="1031" width="9.140625" style="13"/>
    <col min="1032" max="1033" width="9.85546875" style="13" bestFit="1" customWidth="1"/>
    <col min="1034" max="1034" width="12" style="13" bestFit="1" customWidth="1"/>
    <col min="1035" max="1035" width="10.28515625" style="13" bestFit="1" customWidth="1"/>
    <col min="1036" max="1036" width="12.28515625" style="13" bestFit="1" customWidth="1"/>
    <col min="1037" max="1287" width="9.140625" style="13"/>
    <col min="1288" max="1289" width="9.85546875" style="13" bestFit="1" customWidth="1"/>
    <col min="1290" max="1290" width="12" style="13" bestFit="1" customWidth="1"/>
    <col min="1291" max="1291" width="10.28515625" style="13" bestFit="1" customWidth="1"/>
    <col min="1292" max="1292" width="12.28515625" style="13" bestFit="1" customWidth="1"/>
    <col min="1293" max="1543" width="9.140625" style="13"/>
    <col min="1544" max="1545" width="9.85546875" style="13" bestFit="1" customWidth="1"/>
    <col min="1546" max="1546" width="12" style="13" bestFit="1" customWidth="1"/>
    <col min="1547" max="1547" width="10.28515625" style="13" bestFit="1" customWidth="1"/>
    <col min="1548" max="1548" width="12.28515625" style="13" bestFit="1" customWidth="1"/>
    <col min="1549" max="1799" width="9.140625" style="13"/>
    <col min="1800" max="1801" width="9.85546875" style="13" bestFit="1" customWidth="1"/>
    <col min="1802" max="1802" width="12" style="13" bestFit="1" customWidth="1"/>
    <col min="1803" max="1803" width="10.28515625" style="13" bestFit="1" customWidth="1"/>
    <col min="1804" max="1804" width="12.28515625" style="13" bestFit="1" customWidth="1"/>
    <col min="1805" max="2055" width="9.140625" style="13"/>
    <col min="2056" max="2057" width="9.85546875" style="13" bestFit="1" customWidth="1"/>
    <col min="2058" max="2058" width="12" style="13" bestFit="1" customWidth="1"/>
    <col min="2059" max="2059" width="10.28515625" style="13" bestFit="1" customWidth="1"/>
    <col min="2060" max="2060" width="12.28515625" style="13" bestFit="1" customWidth="1"/>
    <col min="2061" max="2311" width="9.140625" style="13"/>
    <col min="2312" max="2313" width="9.85546875" style="13" bestFit="1" customWidth="1"/>
    <col min="2314" max="2314" width="12" style="13" bestFit="1" customWidth="1"/>
    <col min="2315" max="2315" width="10.28515625" style="13" bestFit="1" customWidth="1"/>
    <col min="2316" max="2316" width="12.28515625" style="13" bestFit="1" customWidth="1"/>
    <col min="2317" max="2567" width="9.140625" style="13"/>
    <col min="2568" max="2569" width="9.85546875" style="13" bestFit="1" customWidth="1"/>
    <col min="2570" max="2570" width="12" style="13" bestFit="1" customWidth="1"/>
    <col min="2571" max="2571" width="10.28515625" style="13" bestFit="1" customWidth="1"/>
    <col min="2572" max="2572" width="12.28515625" style="13" bestFit="1" customWidth="1"/>
    <col min="2573" max="2823" width="9.140625" style="13"/>
    <col min="2824" max="2825" width="9.85546875" style="13" bestFit="1" customWidth="1"/>
    <col min="2826" max="2826" width="12" style="13" bestFit="1" customWidth="1"/>
    <col min="2827" max="2827" width="10.28515625" style="13" bestFit="1" customWidth="1"/>
    <col min="2828" max="2828" width="12.28515625" style="13" bestFit="1" customWidth="1"/>
    <col min="2829" max="3079" width="9.140625" style="13"/>
    <col min="3080" max="3081" width="9.85546875" style="13" bestFit="1" customWidth="1"/>
    <col min="3082" max="3082" width="12" style="13" bestFit="1" customWidth="1"/>
    <col min="3083" max="3083" width="10.28515625" style="13" bestFit="1" customWidth="1"/>
    <col min="3084" max="3084" width="12.28515625" style="13" bestFit="1" customWidth="1"/>
    <col min="3085" max="3335" width="9.140625" style="13"/>
    <col min="3336" max="3337" width="9.85546875" style="13" bestFit="1" customWidth="1"/>
    <col min="3338" max="3338" width="12" style="13" bestFit="1" customWidth="1"/>
    <col min="3339" max="3339" width="10.28515625" style="13" bestFit="1" customWidth="1"/>
    <col min="3340" max="3340" width="12.28515625" style="13" bestFit="1" customWidth="1"/>
    <col min="3341" max="3591" width="9.140625" style="13"/>
    <col min="3592" max="3593" width="9.85546875" style="13" bestFit="1" customWidth="1"/>
    <col min="3594" max="3594" width="12" style="13" bestFit="1" customWidth="1"/>
    <col min="3595" max="3595" width="10.28515625" style="13" bestFit="1" customWidth="1"/>
    <col min="3596" max="3596" width="12.28515625" style="13" bestFit="1" customWidth="1"/>
    <col min="3597" max="3847" width="9.140625" style="13"/>
    <col min="3848" max="3849" width="9.85546875" style="13" bestFit="1" customWidth="1"/>
    <col min="3850" max="3850" width="12" style="13" bestFit="1" customWidth="1"/>
    <col min="3851" max="3851" width="10.28515625" style="13" bestFit="1" customWidth="1"/>
    <col min="3852" max="3852" width="12.28515625" style="13" bestFit="1" customWidth="1"/>
    <col min="3853" max="4103" width="9.140625" style="13"/>
    <col min="4104" max="4105" width="9.85546875" style="13" bestFit="1" customWidth="1"/>
    <col min="4106" max="4106" width="12" style="13" bestFit="1" customWidth="1"/>
    <col min="4107" max="4107" width="10.28515625" style="13" bestFit="1" customWidth="1"/>
    <col min="4108" max="4108" width="12.28515625" style="13" bestFit="1" customWidth="1"/>
    <col min="4109" max="4359" width="9.140625" style="13"/>
    <col min="4360" max="4361" width="9.85546875" style="13" bestFit="1" customWidth="1"/>
    <col min="4362" max="4362" width="12" style="13" bestFit="1" customWidth="1"/>
    <col min="4363" max="4363" width="10.28515625" style="13" bestFit="1" customWidth="1"/>
    <col min="4364" max="4364" width="12.28515625" style="13" bestFit="1" customWidth="1"/>
    <col min="4365" max="4615" width="9.140625" style="13"/>
    <col min="4616" max="4617" width="9.85546875" style="13" bestFit="1" customWidth="1"/>
    <col min="4618" max="4618" width="12" style="13" bestFit="1" customWidth="1"/>
    <col min="4619" max="4619" width="10.28515625" style="13" bestFit="1" customWidth="1"/>
    <col min="4620" max="4620" width="12.28515625" style="13" bestFit="1" customWidth="1"/>
    <col min="4621" max="4871" width="9.140625" style="13"/>
    <col min="4872" max="4873" width="9.85546875" style="13" bestFit="1" customWidth="1"/>
    <col min="4874" max="4874" width="12" style="13" bestFit="1" customWidth="1"/>
    <col min="4875" max="4875" width="10.28515625" style="13" bestFit="1" customWidth="1"/>
    <col min="4876" max="4876" width="12.28515625" style="13" bestFit="1" customWidth="1"/>
    <col min="4877" max="5127" width="9.140625" style="13"/>
    <col min="5128" max="5129" width="9.85546875" style="13" bestFit="1" customWidth="1"/>
    <col min="5130" max="5130" width="12" style="13" bestFit="1" customWidth="1"/>
    <col min="5131" max="5131" width="10.28515625" style="13" bestFit="1" customWidth="1"/>
    <col min="5132" max="5132" width="12.28515625" style="13" bestFit="1" customWidth="1"/>
    <col min="5133" max="5383" width="9.140625" style="13"/>
    <col min="5384" max="5385" width="9.85546875" style="13" bestFit="1" customWidth="1"/>
    <col min="5386" max="5386" width="12" style="13" bestFit="1" customWidth="1"/>
    <col min="5387" max="5387" width="10.28515625" style="13" bestFit="1" customWidth="1"/>
    <col min="5388" max="5388" width="12.28515625" style="13" bestFit="1" customWidth="1"/>
    <col min="5389" max="5639" width="9.140625" style="13"/>
    <col min="5640" max="5641" width="9.85546875" style="13" bestFit="1" customWidth="1"/>
    <col min="5642" max="5642" width="12" style="13" bestFit="1" customWidth="1"/>
    <col min="5643" max="5643" width="10.28515625" style="13" bestFit="1" customWidth="1"/>
    <col min="5644" max="5644" width="12.28515625" style="13" bestFit="1" customWidth="1"/>
    <col min="5645" max="5895" width="9.140625" style="13"/>
    <col min="5896" max="5897" width="9.85546875" style="13" bestFit="1" customWidth="1"/>
    <col min="5898" max="5898" width="12" style="13" bestFit="1" customWidth="1"/>
    <col min="5899" max="5899" width="10.28515625" style="13" bestFit="1" customWidth="1"/>
    <col min="5900" max="5900" width="12.28515625" style="13" bestFit="1" customWidth="1"/>
    <col min="5901" max="6151" width="9.140625" style="13"/>
    <col min="6152" max="6153" width="9.85546875" style="13" bestFit="1" customWidth="1"/>
    <col min="6154" max="6154" width="12" style="13" bestFit="1" customWidth="1"/>
    <col min="6155" max="6155" width="10.28515625" style="13" bestFit="1" customWidth="1"/>
    <col min="6156" max="6156" width="12.28515625" style="13" bestFit="1" customWidth="1"/>
    <col min="6157" max="6407" width="9.140625" style="13"/>
    <col min="6408" max="6409" width="9.85546875" style="13" bestFit="1" customWidth="1"/>
    <col min="6410" max="6410" width="12" style="13" bestFit="1" customWidth="1"/>
    <col min="6411" max="6411" width="10.28515625" style="13" bestFit="1" customWidth="1"/>
    <col min="6412" max="6412" width="12.28515625" style="13" bestFit="1" customWidth="1"/>
    <col min="6413" max="6663" width="9.140625" style="13"/>
    <col min="6664" max="6665" width="9.85546875" style="13" bestFit="1" customWidth="1"/>
    <col min="6666" max="6666" width="12" style="13" bestFit="1" customWidth="1"/>
    <col min="6667" max="6667" width="10.28515625" style="13" bestFit="1" customWidth="1"/>
    <col min="6668" max="6668" width="12.28515625" style="13" bestFit="1" customWidth="1"/>
    <col min="6669" max="6919" width="9.140625" style="13"/>
    <col min="6920" max="6921" width="9.85546875" style="13" bestFit="1" customWidth="1"/>
    <col min="6922" max="6922" width="12" style="13" bestFit="1" customWidth="1"/>
    <col min="6923" max="6923" width="10.28515625" style="13" bestFit="1" customWidth="1"/>
    <col min="6924" max="6924" width="12.28515625" style="13" bestFit="1" customWidth="1"/>
    <col min="6925" max="7175" width="9.140625" style="13"/>
    <col min="7176" max="7177" width="9.85546875" style="13" bestFit="1" customWidth="1"/>
    <col min="7178" max="7178" width="12" style="13" bestFit="1" customWidth="1"/>
    <col min="7179" max="7179" width="10.28515625" style="13" bestFit="1" customWidth="1"/>
    <col min="7180" max="7180" width="12.28515625" style="13" bestFit="1" customWidth="1"/>
    <col min="7181" max="7431" width="9.140625" style="13"/>
    <col min="7432" max="7433" width="9.85546875" style="13" bestFit="1" customWidth="1"/>
    <col min="7434" max="7434" width="12" style="13" bestFit="1" customWidth="1"/>
    <col min="7435" max="7435" width="10.28515625" style="13" bestFit="1" customWidth="1"/>
    <col min="7436" max="7436" width="12.28515625" style="13" bestFit="1" customWidth="1"/>
    <col min="7437" max="7687" width="9.140625" style="13"/>
    <col min="7688" max="7689" width="9.85546875" style="13" bestFit="1" customWidth="1"/>
    <col min="7690" max="7690" width="12" style="13" bestFit="1" customWidth="1"/>
    <col min="7691" max="7691" width="10.28515625" style="13" bestFit="1" customWidth="1"/>
    <col min="7692" max="7692" width="12.28515625" style="13" bestFit="1" customWidth="1"/>
    <col min="7693" max="7943" width="9.140625" style="13"/>
    <col min="7944" max="7945" width="9.85546875" style="13" bestFit="1" customWidth="1"/>
    <col min="7946" max="7946" width="12" style="13" bestFit="1" customWidth="1"/>
    <col min="7947" max="7947" width="10.28515625" style="13" bestFit="1" customWidth="1"/>
    <col min="7948" max="7948" width="12.28515625" style="13" bestFit="1" customWidth="1"/>
    <col min="7949" max="8199" width="9.140625" style="13"/>
    <col min="8200" max="8201" width="9.85546875" style="13" bestFit="1" customWidth="1"/>
    <col min="8202" max="8202" width="12" style="13" bestFit="1" customWidth="1"/>
    <col min="8203" max="8203" width="10.28515625" style="13" bestFit="1" customWidth="1"/>
    <col min="8204" max="8204" width="12.28515625" style="13" bestFit="1" customWidth="1"/>
    <col min="8205" max="8455" width="9.140625" style="13"/>
    <col min="8456" max="8457" width="9.85546875" style="13" bestFit="1" customWidth="1"/>
    <col min="8458" max="8458" width="12" style="13" bestFit="1" customWidth="1"/>
    <col min="8459" max="8459" width="10.28515625" style="13" bestFit="1" customWidth="1"/>
    <col min="8460" max="8460" width="12.28515625" style="13" bestFit="1" customWidth="1"/>
    <col min="8461" max="8711" width="9.140625" style="13"/>
    <col min="8712" max="8713" width="9.85546875" style="13" bestFit="1" customWidth="1"/>
    <col min="8714" max="8714" width="12" style="13" bestFit="1" customWidth="1"/>
    <col min="8715" max="8715" width="10.28515625" style="13" bestFit="1" customWidth="1"/>
    <col min="8716" max="8716" width="12.28515625" style="13" bestFit="1" customWidth="1"/>
    <col min="8717" max="8967" width="9.140625" style="13"/>
    <col min="8968" max="8969" width="9.85546875" style="13" bestFit="1" customWidth="1"/>
    <col min="8970" max="8970" width="12" style="13" bestFit="1" customWidth="1"/>
    <col min="8971" max="8971" width="10.28515625" style="13" bestFit="1" customWidth="1"/>
    <col min="8972" max="8972" width="12.28515625" style="13" bestFit="1" customWidth="1"/>
    <col min="8973" max="9223" width="9.140625" style="13"/>
    <col min="9224" max="9225" width="9.85546875" style="13" bestFit="1" customWidth="1"/>
    <col min="9226" max="9226" width="12" style="13" bestFit="1" customWidth="1"/>
    <col min="9227" max="9227" width="10.28515625" style="13" bestFit="1" customWidth="1"/>
    <col min="9228" max="9228" width="12.28515625" style="13" bestFit="1" customWidth="1"/>
    <col min="9229" max="9479" width="9.140625" style="13"/>
    <col min="9480" max="9481" width="9.85546875" style="13" bestFit="1" customWidth="1"/>
    <col min="9482" max="9482" width="12" style="13" bestFit="1" customWidth="1"/>
    <col min="9483" max="9483" width="10.28515625" style="13" bestFit="1" customWidth="1"/>
    <col min="9484" max="9484" width="12.28515625" style="13" bestFit="1" customWidth="1"/>
    <col min="9485" max="9735" width="9.140625" style="13"/>
    <col min="9736" max="9737" width="9.85546875" style="13" bestFit="1" customWidth="1"/>
    <col min="9738" max="9738" width="12" style="13" bestFit="1" customWidth="1"/>
    <col min="9739" max="9739" width="10.28515625" style="13" bestFit="1" customWidth="1"/>
    <col min="9740" max="9740" width="12.28515625" style="13" bestFit="1" customWidth="1"/>
    <col min="9741" max="9991" width="9.140625" style="13"/>
    <col min="9992" max="9993" width="9.85546875" style="13" bestFit="1" customWidth="1"/>
    <col min="9994" max="9994" width="12" style="13" bestFit="1" customWidth="1"/>
    <col min="9995" max="9995" width="10.28515625" style="13" bestFit="1" customWidth="1"/>
    <col min="9996" max="9996" width="12.28515625" style="13" bestFit="1" customWidth="1"/>
    <col min="9997" max="10247" width="9.140625" style="13"/>
    <col min="10248" max="10249" width="9.85546875" style="13" bestFit="1" customWidth="1"/>
    <col min="10250" max="10250" width="12" style="13" bestFit="1" customWidth="1"/>
    <col min="10251" max="10251" width="10.28515625" style="13" bestFit="1" customWidth="1"/>
    <col min="10252" max="10252" width="12.28515625" style="13" bestFit="1" customWidth="1"/>
    <col min="10253" max="10503" width="9.140625" style="13"/>
    <col min="10504" max="10505" width="9.85546875" style="13" bestFit="1" customWidth="1"/>
    <col min="10506" max="10506" width="12" style="13" bestFit="1" customWidth="1"/>
    <col min="10507" max="10507" width="10.28515625" style="13" bestFit="1" customWidth="1"/>
    <col min="10508" max="10508" width="12.28515625" style="13" bestFit="1" customWidth="1"/>
    <col min="10509" max="10759" width="9.140625" style="13"/>
    <col min="10760" max="10761" width="9.85546875" style="13" bestFit="1" customWidth="1"/>
    <col min="10762" max="10762" width="12" style="13" bestFit="1" customWidth="1"/>
    <col min="10763" max="10763" width="10.28515625" style="13" bestFit="1" customWidth="1"/>
    <col min="10764" max="10764" width="12.28515625" style="13" bestFit="1" customWidth="1"/>
    <col min="10765" max="11015" width="9.140625" style="13"/>
    <col min="11016" max="11017" width="9.85546875" style="13" bestFit="1" customWidth="1"/>
    <col min="11018" max="11018" width="12" style="13" bestFit="1" customWidth="1"/>
    <col min="11019" max="11019" width="10.28515625" style="13" bestFit="1" customWidth="1"/>
    <col min="11020" max="11020" width="12.28515625" style="13" bestFit="1" customWidth="1"/>
    <col min="11021" max="11271" width="9.140625" style="13"/>
    <col min="11272" max="11273" width="9.85546875" style="13" bestFit="1" customWidth="1"/>
    <col min="11274" max="11274" width="12" style="13" bestFit="1" customWidth="1"/>
    <col min="11275" max="11275" width="10.28515625" style="13" bestFit="1" customWidth="1"/>
    <col min="11276" max="11276" width="12.28515625" style="13" bestFit="1" customWidth="1"/>
    <col min="11277" max="11527" width="9.140625" style="13"/>
    <col min="11528" max="11529" width="9.85546875" style="13" bestFit="1" customWidth="1"/>
    <col min="11530" max="11530" width="12" style="13" bestFit="1" customWidth="1"/>
    <col min="11531" max="11531" width="10.28515625" style="13" bestFit="1" customWidth="1"/>
    <col min="11532" max="11532" width="12.28515625" style="13" bestFit="1" customWidth="1"/>
    <col min="11533" max="11783" width="9.140625" style="13"/>
    <col min="11784" max="11785" width="9.85546875" style="13" bestFit="1" customWidth="1"/>
    <col min="11786" max="11786" width="12" style="13" bestFit="1" customWidth="1"/>
    <col min="11787" max="11787" width="10.28515625" style="13" bestFit="1" customWidth="1"/>
    <col min="11788" max="11788" width="12.28515625" style="13" bestFit="1" customWidth="1"/>
    <col min="11789" max="12039" width="9.140625" style="13"/>
    <col min="12040" max="12041" width="9.85546875" style="13" bestFit="1" customWidth="1"/>
    <col min="12042" max="12042" width="12" style="13" bestFit="1" customWidth="1"/>
    <col min="12043" max="12043" width="10.28515625" style="13" bestFit="1" customWidth="1"/>
    <col min="12044" max="12044" width="12.28515625" style="13" bestFit="1" customWidth="1"/>
    <col min="12045" max="12295" width="9.140625" style="13"/>
    <col min="12296" max="12297" width="9.85546875" style="13" bestFit="1" customWidth="1"/>
    <col min="12298" max="12298" width="12" style="13" bestFit="1" customWidth="1"/>
    <col min="12299" max="12299" width="10.28515625" style="13" bestFit="1" customWidth="1"/>
    <col min="12300" max="12300" width="12.28515625" style="13" bestFit="1" customWidth="1"/>
    <col min="12301" max="12551" width="9.140625" style="13"/>
    <col min="12552" max="12553" width="9.85546875" style="13" bestFit="1" customWidth="1"/>
    <col min="12554" max="12554" width="12" style="13" bestFit="1" customWidth="1"/>
    <col min="12555" max="12555" width="10.28515625" style="13" bestFit="1" customWidth="1"/>
    <col min="12556" max="12556" width="12.28515625" style="13" bestFit="1" customWidth="1"/>
    <col min="12557" max="12807" width="9.140625" style="13"/>
    <col min="12808" max="12809" width="9.85546875" style="13" bestFit="1" customWidth="1"/>
    <col min="12810" max="12810" width="12" style="13" bestFit="1" customWidth="1"/>
    <col min="12811" max="12811" width="10.28515625" style="13" bestFit="1" customWidth="1"/>
    <col min="12812" max="12812" width="12.28515625" style="13" bestFit="1" customWidth="1"/>
    <col min="12813" max="13063" width="9.140625" style="13"/>
    <col min="13064" max="13065" width="9.85546875" style="13" bestFit="1" customWidth="1"/>
    <col min="13066" max="13066" width="12" style="13" bestFit="1" customWidth="1"/>
    <col min="13067" max="13067" width="10.28515625" style="13" bestFit="1" customWidth="1"/>
    <col min="13068" max="13068" width="12.28515625" style="13" bestFit="1" customWidth="1"/>
    <col min="13069" max="13319" width="9.140625" style="13"/>
    <col min="13320" max="13321" width="9.85546875" style="13" bestFit="1" customWidth="1"/>
    <col min="13322" max="13322" width="12" style="13" bestFit="1" customWidth="1"/>
    <col min="13323" max="13323" width="10.28515625" style="13" bestFit="1" customWidth="1"/>
    <col min="13324" max="13324" width="12.28515625" style="13" bestFit="1" customWidth="1"/>
    <col min="13325" max="13575" width="9.140625" style="13"/>
    <col min="13576" max="13577" width="9.85546875" style="13" bestFit="1" customWidth="1"/>
    <col min="13578" max="13578" width="12" style="13" bestFit="1" customWidth="1"/>
    <col min="13579" max="13579" width="10.28515625" style="13" bestFit="1" customWidth="1"/>
    <col min="13580" max="13580" width="12.28515625" style="13" bestFit="1" customWidth="1"/>
    <col min="13581" max="13831" width="9.140625" style="13"/>
    <col min="13832" max="13833" width="9.85546875" style="13" bestFit="1" customWidth="1"/>
    <col min="13834" max="13834" width="12" style="13" bestFit="1" customWidth="1"/>
    <col min="13835" max="13835" width="10.28515625" style="13" bestFit="1" customWidth="1"/>
    <col min="13836" max="13836" width="12.28515625" style="13" bestFit="1" customWidth="1"/>
    <col min="13837" max="14087" width="9.140625" style="13"/>
    <col min="14088" max="14089" width="9.85546875" style="13" bestFit="1" customWidth="1"/>
    <col min="14090" max="14090" width="12" style="13" bestFit="1" customWidth="1"/>
    <col min="14091" max="14091" width="10.28515625" style="13" bestFit="1" customWidth="1"/>
    <col min="14092" max="14092" width="12.28515625" style="13" bestFit="1" customWidth="1"/>
    <col min="14093" max="14343" width="9.140625" style="13"/>
    <col min="14344" max="14345" width="9.85546875" style="13" bestFit="1" customWidth="1"/>
    <col min="14346" max="14346" width="12" style="13" bestFit="1" customWidth="1"/>
    <col min="14347" max="14347" width="10.28515625" style="13" bestFit="1" customWidth="1"/>
    <col min="14348" max="14348" width="12.28515625" style="13" bestFit="1" customWidth="1"/>
    <col min="14349" max="14599" width="9.140625" style="13"/>
    <col min="14600" max="14601" width="9.85546875" style="13" bestFit="1" customWidth="1"/>
    <col min="14602" max="14602" width="12" style="13" bestFit="1" customWidth="1"/>
    <col min="14603" max="14603" width="10.28515625" style="13" bestFit="1" customWidth="1"/>
    <col min="14604" max="14604" width="12.28515625" style="13" bestFit="1" customWidth="1"/>
    <col min="14605" max="14855" width="9.140625" style="13"/>
    <col min="14856" max="14857" width="9.85546875" style="13" bestFit="1" customWidth="1"/>
    <col min="14858" max="14858" width="12" style="13" bestFit="1" customWidth="1"/>
    <col min="14859" max="14859" width="10.28515625" style="13" bestFit="1" customWidth="1"/>
    <col min="14860" max="14860" width="12.28515625" style="13" bestFit="1" customWidth="1"/>
    <col min="14861" max="15111" width="9.140625" style="13"/>
    <col min="15112" max="15113" width="9.85546875" style="13" bestFit="1" customWidth="1"/>
    <col min="15114" max="15114" width="12" style="13" bestFit="1" customWidth="1"/>
    <col min="15115" max="15115" width="10.28515625" style="13" bestFit="1" customWidth="1"/>
    <col min="15116" max="15116" width="12.28515625" style="13" bestFit="1" customWidth="1"/>
    <col min="15117" max="15367" width="9.140625" style="13"/>
    <col min="15368" max="15369" width="9.85546875" style="13" bestFit="1" customWidth="1"/>
    <col min="15370" max="15370" width="12" style="13" bestFit="1" customWidth="1"/>
    <col min="15371" max="15371" width="10.28515625" style="13" bestFit="1" customWidth="1"/>
    <col min="15372" max="15372" width="12.28515625" style="13" bestFit="1" customWidth="1"/>
    <col min="15373" max="15623" width="9.140625" style="13"/>
    <col min="15624" max="15625" width="9.85546875" style="13" bestFit="1" customWidth="1"/>
    <col min="15626" max="15626" width="12" style="13" bestFit="1" customWidth="1"/>
    <col min="15627" max="15627" width="10.28515625" style="13" bestFit="1" customWidth="1"/>
    <col min="15628" max="15628" width="12.28515625" style="13" bestFit="1" customWidth="1"/>
    <col min="15629" max="15879" width="9.140625" style="13"/>
    <col min="15880" max="15881" width="9.85546875" style="13" bestFit="1" customWidth="1"/>
    <col min="15882" max="15882" width="12" style="13" bestFit="1" customWidth="1"/>
    <col min="15883" max="15883" width="10.28515625" style="13" bestFit="1" customWidth="1"/>
    <col min="15884" max="15884" width="12.28515625" style="13" bestFit="1" customWidth="1"/>
    <col min="15885" max="16135" width="9.140625" style="13"/>
    <col min="16136" max="16137" width="9.85546875" style="13" bestFit="1" customWidth="1"/>
    <col min="16138" max="16138" width="12" style="13" bestFit="1" customWidth="1"/>
    <col min="16139" max="16139" width="10.28515625" style="13" bestFit="1" customWidth="1"/>
    <col min="16140" max="16140" width="12.28515625" style="13" bestFit="1" customWidth="1"/>
    <col min="16141" max="16384" width="9.140625" style="13"/>
  </cols>
  <sheetData>
    <row r="1" spans="1:9" ht="12.75" customHeight="1" x14ac:dyDescent="0.2">
      <c r="A1" s="245" t="s">
        <v>220</v>
      </c>
      <c r="B1" s="246"/>
      <c r="C1" s="246"/>
      <c r="D1" s="246"/>
      <c r="E1" s="246"/>
      <c r="F1" s="246"/>
      <c r="G1" s="246"/>
      <c r="H1" s="246"/>
      <c r="I1" s="246"/>
    </row>
    <row r="2" spans="1:9" ht="12.75" customHeight="1" x14ac:dyDescent="0.2">
      <c r="A2" s="247" t="s">
        <v>478</v>
      </c>
      <c r="B2" s="198"/>
      <c r="C2" s="198"/>
      <c r="D2" s="198"/>
      <c r="E2" s="198"/>
      <c r="F2" s="198"/>
      <c r="G2" s="198"/>
      <c r="H2" s="198"/>
      <c r="I2" s="198"/>
    </row>
    <row r="3" spans="1:9" x14ac:dyDescent="0.2">
      <c r="A3" s="255" t="s">
        <v>446</v>
      </c>
      <c r="B3" s="256"/>
      <c r="C3" s="256"/>
      <c r="D3" s="256"/>
      <c r="E3" s="256"/>
      <c r="F3" s="256"/>
      <c r="G3" s="256"/>
      <c r="H3" s="256"/>
      <c r="I3" s="256"/>
    </row>
    <row r="4" spans="1:9" x14ac:dyDescent="0.2">
      <c r="A4" s="248" t="s">
        <v>477</v>
      </c>
      <c r="B4" s="202"/>
      <c r="C4" s="202"/>
      <c r="D4" s="202"/>
      <c r="E4" s="202"/>
      <c r="F4" s="202"/>
      <c r="G4" s="202"/>
      <c r="H4" s="202"/>
      <c r="I4" s="203"/>
    </row>
    <row r="5" spans="1:9" ht="24" thickBot="1" x14ac:dyDescent="0.25">
      <c r="A5" s="270" t="s">
        <v>2</v>
      </c>
      <c r="B5" s="271"/>
      <c r="C5" s="271"/>
      <c r="D5" s="271"/>
      <c r="E5" s="271"/>
      <c r="F5" s="272"/>
      <c r="G5" s="15" t="s">
        <v>103</v>
      </c>
      <c r="H5" s="21" t="s">
        <v>301</v>
      </c>
      <c r="I5" s="21" t="s">
        <v>279</v>
      </c>
    </row>
    <row r="6" spans="1:9" x14ac:dyDescent="0.2">
      <c r="A6" s="261">
        <v>1</v>
      </c>
      <c r="B6" s="262"/>
      <c r="C6" s="262"/>
      <c r="D6" s="262"/>
      <c r="E6" s="262"/>
      <c r="F6" s="263"/>
      <c r="G6" s="16">
        <v>2</v>
      </c>
      <c r="H6" s="22" t="s">
        <v>167</v>
      </c>
      <c r="I6" s="22" t="s">
        <v>168</v>
      </c>
    </row>
    <row r="7" spans="1:9" x14ac:dyDescent="0.2">
      <c r="A7" s="266" t="s">
        <v>169</v>
      </c>
      <c r="B7" s="267"/>
      <c r="C7" s="267"/>
      <c r="D7" s="267"/>
      <c r="E7" s="267"/>
      <c r="F7" s="267"/>
      <c r="G7" s="267"/>
      <c r="H7" s="267"/>
      <c r="I7" s="268"/>
    </row>
    <row r="8" spans="1:9" x14ac:dyDescent="0.2">
      <c r="A8" s="269" t="s">
        <v>221</v>
      </c>
      <c r="B8" s="269"/>
      <c r="C8" s="269"/>
      <c r="D8" s="269"/>
      <c r="E8" s="269"/>
      <c r="F8" s="269"/>
      <c r="G8" s="17">
        <v>1</v>
      </c>
      <c r="H8" s="24">
        <v>0</v>
      </c>
      <c r="I8" s="24">
        <v>0</v>
      </c>
    </row>
    <row r="9" spans="1:9" x14ac:dyDescent="0.2">
      <c r="A9" s="253" t="s">
        <v>222</v>
      </c>
      <c r="B9" s="253"/>
      <c r="C9" s="253"/>
      <c r="D9" s="253"/>
      <c r="E9" s="253"/>
      <c r="F9" s="253"/>
      <c r="G9" s="18">
        <v>2</v>
      </c>
      <c r="H9" s="25">
        <v>0</v>
      </c>
      <c r="I9" s="25">
        <v>0</v>
      </c>
    </row>
    <row r="10" spans="1:9" x14ac:dyDescent="0.2">
      <c r="A10" s="253" t="s">
        <v>223</v>
      </c>
      <c r="B10" s="253"/>
      <c r="C10" s="253"/>
      <c r="D10" s="253"/>
      <c r="E10" s="253"/>
      <c r="F10" s="253"/>
      <c r="G10" s="18">
        <v>3</v>
      </c>
      <c r="H10" s="25">
        <v>0</v>
      </c>
      <c r="I10" s="25">
        <v>0</v>
      </c>
    </row>
    <row r="11" spans="1:9" x14ac:dyDescent="0.2">
      <c r="A11" s="253" t="s">
        <v>224</v>
      </c>
      <c r="B11" s="253"/>
      <c r="C11" s="253"/>
      <c r="D11" s="253"/>
      <c r="E11" s="253"/>
      <c r="F11" s="253"/>
      <c r="G11" s="18">
        <v>4</v>
      </c>
      <c r="H11" s="25">
        <v>0</v>
      </c>
      <c r="I11" s="25">
        <v>0</v>
      </c>
    </row>
    <row r="12" spans="1:9" x14ac:dyDescent="0.2">
      <c r="A12" s="253" t="s">
        <v>393</v>
      </c>
      <c r="B12" s="253"/>
      <c r="C12" s="253"/>
      <c r="D12" s="253"/>
      <c r="E12" s="253"/>
      <c r="F12" s="253"/>
      <c r="G12" s="18">
        <v>5</v>
      </c>
      <c r="H12" s="25">
        <v>0</v>
      </c>
      <c r="I12" s="25">
        <v>0</v>
      </c>
    </row>
    <row r="13" spans="1:9" x14ac:dyDescent="0.2">
      <c r="A13" s="254" t="s">
        <v>394</v>
      </c>
      <c r="B13" s="254"/>
      <c r="C13" s="254"/>
      <c r="D13" s="254"/>
      <c r="E13" s="254"/>
      <c r="F13" s="254"/>
      <c r="G13" s="60">
        <v>6</v>
      </c>
      <c r="H13" s="63">
        <f>SUM(H8:H12)</f>
        <v>0</v>
      </c>
      <c r="I13" s="63">
        <f>SUM(I8:I12)</f>
        <v>0</v>
      </c>
    </row>
    <row r="14" spans="1:9" ht="12.75" customHeight="1" x14ac:dyDescent="0.2">
      <c r="A14" s="253" t="s">
        <v>395</v>
      </c>
      <c r="B14" s="253"/>
      <c r="C14" s="253"/>
      <c r="D14" s="253"/>
      <c r="E14" s="253"/>
      <c r="F14" s="253"/>
      <c r="G14" s="18">
        <v>7</v>
      </c>
      <c r="H14" s="25">
        <v>0</v>
      </c>
      <c r="I14" s="25">
        <v>0</v>
      </c>
    </row>
    <row r="15" spans="1:9" ht="12.75" customHeight="1" x14ac:dyDescent="0.2">
      <c r="A15" s="253" t="s">
        <v>396</v>
      </c>
      <c r="B15" s="253"/>
      <c r="C15" s="253"/>
      <c r="D15" s="253"/>
      <c r="E15" s="253"/>
      <c r="F15" s="253"/>
      <c r="G15" s="18">
        <v>8</v>
      </c>
      <c r="H15" s="25">
        <v>0</v>
      </c>
      <c r="I15" s="25">
        <v>0</v>
      </c>
    </row>
    <row r="16" spans="1:9" ht="12.75" customHeight="1" x14ac:dyDescent="0.2">
      <c r="A16" s="253" t="s">
        <v>397</v>
      </c>
      <c r="B16" s="253"/>
      <c r="C16" s="253"/>
      <c r="D16" s="253"/>
      <c r="E16" s="253"/>
      <c r="F16" s="253"/>
      <c r="G16" s="18">
        <v>9</v>
      </c>
      <c r="H16" s="25">
        <v>0</v>
      </c>
      <c r="I16" s="25">
        <v>0</v>
      </c>
    </row>
    <row r="17" spans="1:9" ht="12.75" customHeight="1" x14ac:dyDescent="0.2">
      <c r="A17" s="253" t="s">
        <v>398</v>
      </c>
      <c r="B17" s="253"/>
      <c r="C17" s="253"/>
      <c r="D17" s="253"/>
      <c r="E17" s="253"/>
      <c r="F17" s="253"/>
      <c r="G17" s="18">
        <v>10</v>
      </c>
      <c r="H17" s="25">
        <v>0</v>
      </c>
      <c r="I17" s="25">
        <v>0</v>
      </c>
    </row>
    <row r="18" spans="1:9" ht="12.75" customHeight="1" x14ac:dyDescent="0.2">
      <c r="A18" s="253" t="s">
        <v>399</v>
      </c>
      <c r="B18" s="253"/>
      <c r="C18" s="253"/>
      <c r="D18" s="253"/>
      <c r="E18" s="253"/>
      <c r="F18" s="253"/>
      <c r="G18" s="18">
        <v>11</v>
      </c>
      <c r="H18" s="25">
        <v>0</v>
      </c>
      <c r="I18" s="25">
        <v>0</v>
      </c>
    </row>
    <row r="19" spans="1:9" ht="12.75" customHeight="1" x14ac:dyDescent="0.2">
      <c r="A19" s="253" t="s">
        <v>400</v>
      </c>
      <c r="B19" s="253"/>
      <c r="C19" s="253"/>
      <c r="D19" s="253"/>
      <c r="E19" s="253"/>
      <c r="F19" s="253"/>
      <c r="G19" s="18">
        <v>12</v>
      </c>
      <c r="H19" s="25">
        <v>0</v>
      </c>
      <c r="I19" s="25">
        <v>0</v>
      </c>
    </row>
    <row r="20" spans="1:9" ht="26.25" customHeight="1" x14ac:dyDescent="0.2">
      <c r="A20" s="254" t="s">
        <v>401</v>
      </c>
      <c r="B20" s="254"/>
      <c r="C20" s="254"/>
      <c r="D20" s="254"/>
      <c r="E20" s="254"/>
      <c r="F20" s="254"/>
      <c r="G20" s="60">
        <v>13</v>
      </c>
      <c r="H20" s="63">
        <f>SUM(H14:H19)</f>
        <v>0</v>
      </c>
      <c r="I20" s="63">
        <f>SUM(I14:I19)</f>
        <v>0</v>
      </c>
    </row>
    <row r="21" spans="1:9" ht="27.6" customHeight="1" x14ac:dyDescent="0.2">
      <c r="A21" s="265" t="s">
        <v>402</v>
      </c>
      <c r="B21" s="265"/>
      <c r="C21" s="265"/>
      <c r="D21" s="265"/>
      <c r="E21" s="265"/>
      <c r="F21" s="265"/>
      <c r="G21" s="61">
        <v>14</v>
      </c>
      <c r="H21" s="26">
        <f>H13+H20</f>
        <v>0</v>
      </c>
      <c r="I21" s="26">
        <f>I13+I20</f>
        <v>0</v>
      </c>
    </row>
    <row r="22" spans="1:9" x14ac:dyDescent="0.2">
      <c r="A22" s="266" t="s">
        <v>189</v>
      </c>
      <c r="B22" s="267"/>
      <c r="C22" s="267"/>
      <c r="D22" s="267"/>
      <c r="E22" s="267"/>
      <c r="F22" s="267"/>
      <c r="G22" s="267"/>
      <c r="H22" s="267"/>
      <c r="I22" s="268"/>
    </row>
    <row r="23" spans="1:9" ht="26.45" customHeight="1" x14ac:dyDescent="0.2">
      <c r="A23" s="269" t="s">
        <v>225</v>
      </c>
      <c r="B23" s="269"/>
      <c r="C23" s="269"/>
      <c r="D23" s="269"/>
      <c r="E23" s="269"/>
      <c r="F23" s="269"/>
      <c r="G23" s="17">
        <v>15</v>
      </c>
      <c r="H23" s="24">
        <v>0</v>
      </c>
      <c r="I23" s="24">
        <v>0</v>
      </c>
    </row>
    <row r="24" spans="1:9" ht="12.75" customHeight="1" x14ac:dyDescent="0.2">
      <c r="A24" s="253" t="s">
        <v>226</v>
      </c>
      <c r="B24" s="253"/>
      <c r="C24" s="253"/>
      <c r="D24" s="253"/>
      <c r="E24" s="253"/>
      <c r="F24" s="253"/>
      <c r="G24" s="17">
        <v>16</v>
      </c>
      <c r="H24" s="25">
        <v>0</v>
      </c>
      <c r="I24" s="25">
        <v>0</v>
      </c>
    </row>
    <row r="25" spans="1:9" ht="12.75" customHeight="1" x14ac:dyDescent="0.2">
      <c r="A25" s="253" t="s">
        <v>227</v>
      </c>
      <c r="B25" s="253"/>
      <c r="C25" s="253"/>
      <c r="D25" s="253"/>
      <c r="E25" s="253"/>
      <c r="F25" s="253"/>
      <c r="G25" s="17">
        <v>17</v>
      </c>
      <c r="H25" s="25">
        <v>0</v>
      </c>
      <c r="I25" s="25">
        <v>0</v>
      </c>
    </row>
    <row r="26" spans="1:9" ht="12.75" customHeight="1" x14ac:dyDescent="0.2">
      <c r="A26" s="253" t="s">
        <v>228</v>
      </c>
      <c r="B26" s="253"/>
      <c r="C26" s="253"/>
      <c r="D26" s="253"/>
      <c r="E26" s="253"/>
      <c r="F26" s="253"/>
      <c r="G26" s="17">
        <v>18</v>
      </c>
      <c r="H26" s="25">
        <v>0</v>
      </c>
      <c r="I26" s="25">
        <v>0</v>
      </c>
    </row>
    <row r="27" spans="1:9" ht="12.75" customHeight="1" x14ac:dyDescent="0.2">
      <c r="A27" s="253" t="s">
        <v>229</v>
      </c>
      <c r="B27" s="253"/>
      <c r="C27" s="253"/>
      <c r="D27" s="253"/>
      <c r="E27" s="253"/>
      <c r="F27" s="253"/>
      <c r="G27" s="17">
        <v>19</v>
      </c>
      <c r="H27" s="25">
        <v>0</v>
      </c>
      <c r="I27" s="25">
        <v>0</v>
      </c>
    </row>
    <row r="28" spans="1:9" ht="12.75" customHeight="1" x14ac:dyDescent="0.2">
      <c r="A28" s="253" t="s">
        <v>230</v>
      </c>
      <c r="B28" s="253"/>
      <c r="C28" s="253"/>
      <c r="D28" s="253"/>
      <c r="E28" s="253"/>
      <c r="F28" s="253"/>
      <c r="G28" s="17">
        <v>20</v>
      </c>
      <c r="H28" s="25">
        <v>0</v>
      </c>
      <c r="I28" s="25">
        <v>0</v>
      </c>
    </row>
    <row r="29" spans="1:9" ht="24" customHeight="1" x14ac:dyDescent="0.2">
      <c r="A29" s="259" t="s">
        <v>403</v>
      </c>
      <c r="B29" s="259"/>
      <c r="C29" s="259"/>
      <c r="D29" s="259"/>
      <c r="E29" s="259"/>
      <c r="F29" s="259"/>
      <c r="G29" s="60">
        <v>21</v>
      </c>
      <c r="H29" s="64">
        <f>SUM(H23:H28)</f>
        <v>0</v>
      </c>
      <c r="I29" s="64">
        <f>SUM(I23:I28)</f>
        <v>0</v>
      </c>
    </row>
    <row r="30" spans="1:9" ht="27" customHeight="1" x14ac:dyDescent="0.2">
      <c r="A30" s="253" t="s">
        <v>231</v>
      </c>
      <c r="B30" s="253"/>
      <c r="C30" s="253"/>
      <c r="D30" s="253"/>
      <c r="E30" s="253"/>
      <c r="F30" s="253"/>
      <c r="G30" s="18">
        <v>22</v>
      </c>
      <c r="H30" s="25">
        <v>0</v>
      </c>
      <c r="I30" s="25">
        <v>0</v>
      </c>
    </row>
    <row r="31" spans="1:9" ht="12.75" customHeight="1" x14ac:dyDescent="0.2">
      <c r="A31" s="253" t="s">
        <v>232</v>
      </c>
      <c r="B31" s="253"/>
      <c r="C31" s="253"/>
      <c r="D31" s="253"/>
      <c r="E31" s="253"/>
      <c r="F31" s="253"/>
      <c r="G31" s="18">
        <v>23</v>
      </c>
      <c r="H31" s="25">
        <v>0</v>
      </c>
      <c r="I31" s="25">
        <v>0</v>
      </c>
    </row>
    <row r="32" spans="1:9" ht="12.75" customHeight="1" x14ac:dyDescent="0.2">
      <c r="A32" s="253" t="s">
        <v>404</v>
      </c>
      <c r="B32" s="253"/>
      <c r="C32" s="253"/>
      <c r="D32" s="253"/>
      <c r="E32" s="253"/>
      <c r="F32" s="253"/>
      <c r="G32" s="18">
        <v>24</v>
      </c>
      <c r="H32" s="25">
        <v>0</v>
      </c>
      <c r="I32" s="25">
        <v>0</v>
      </c>
    </row>
    <row r="33" spans="1:9" ht="12.75" customHeight="1" x14ac:dyDescent="0.2">
      <c r="A33" s="253" t="s">
        <v>233</v>
      </c>
      <c r="B33" s="253"/>
      <c r="C33" s="253"/>
      <c r="D33" s="253"/>
      <c r="E33" s="253"/>
      <c r="F33" s="253"/>
      <c r="G33" s="18">
        <v>25</v>
      </c>
      <c r="H33" s="25">
        <v>0</v>
      </c>
      <c r="I33" s="25">
        <v>0</v>
      </c>
    </row>
    <row r="34" spans="1:9" ht="12.75" customHeight="1" x14ac:dyDescent="0.2">
      <c r="A34" s="253" t="s">
        <v>234</v>
      </c>
      <c r="B34" s="253"/>
      <c r="C34" s="253"/>
      <c r="D34" s="253"/>
      <c r="E34" s="253"/>
      <c r="F34" s="253"/>
      <c r="G34" s="18">
        <v>26</v>
      </c>
      <c r="H34" s="25">
        <v>0</v>
      </c>
      <c r="I34" s="25">
        <v>0</v>
      </c>
    </row>
    <row r="35" spans="1:9" ht="25.9" customHeight="1" x14ac:dyDescent="0.2">
      <c r="A35" s="259" t="s">
        <v>405</v>
      </c>
      <c r="B35" s="259"/>
      <c r="C35" s="259"/>
      <c r="D35" s="259"/>
      <c r="E35" s="259"/>
      <c r="F35" s="259"/>
      <c r="G35" s="60">
        <v>27</v>
      </c>
      <c r="H35" s="64">
        <f>SUM(H30:H34)</f>
        <v>0</v>
      </c>
      <c r="I35" s="64">
        <f>SUM(I30:I34)</f>
        <v>0</v>
      </c>
    </row>
    <row r="36" spans="1:9" ht="28.15" customHeight="1" x14ac:dyDescent="0.2">
      <c r="A36" s="265" t="s">
        <v>406</v>
      </c>
      <c r="B36" s="265"/>
      <c r="C36" s="265"/>
      <c r="D36" s="265"/>
      <c r="E36" s="265"/>
      <c r="F36" s="265"/>
      <c r="G36" s="61">
        <v>28</v>
      </c>
      <c r="H36" s="65">
        <f>H29+H35</f>
        <v>0</v>
      </c>
      <c r="I36" s="65">
        <f>I29+I35</f>
        <v>0</v>
      </c>
    </row>
    <row r="37" spans="1:9" x14ac:dyDescent="0.2">
      <c r="A37" s="266" t="s">
        <v>204</v>
      </c>
      <c r="B37" s="267"/>
      <c r="C37" s="267"/>
      <c r="D37" s="267"/>
      <c r="E37" s="267"/>
      <c r="F37" s="267"/>
      <c r="G37" s="267">
        <v>0</v>
      </c>
      <c r="H37" s="267"/>
      <c r="I37" s="268"/>
    </row>
    <row r="38" spans="1:9" ht="12.75" customHeight="1" x14ac:dyDescent="0.2">
      <c r="A38" s="273" t="s">
        <v>235</v>
      </c>
      <c r="B38" s="273"/>
      <c r="C38" s="273"/>
      <c r="D38" s="273"/>
      <c r="E38" s="273"/>
      <c r="F38" s="273"/>
      <c r="G38" s="17">
        <v>29</v>
      </c>
      <c r="H38" s="24">
        <v>0</v>
      </c>
      <c r="I38" s="24">
        <v>0</v>
      </c>
    </row>
    <row r="39" spans="1:9" ht="25.15" customHeight="1" x14ac:dyDescent="0.2">
      <c r="A39" s="258" t="s">
        <v>236</v>
      </c>
      <c r="B39" s="258"/>
      <c r="C39" s="258"/>
      <c r="D39" s="258"/>
      <c r="E39" s="258"/>
      <c r="F39" s="258"/>
      <c r="G39" s="18">
        <v>30</v>
      </c>
      <c r="H39" s="25">
        <v>0</v>
      </c>
      <c r="I39" s="25">
        <v>0</v>
      </c>
    </row>
    <row r="40" spans="1:9" ht="12.75" customHeight="1" x14ac:dyDescent="0.2">
      <c r="A40" s="258" t="s">
        <v>237</v>
      </c>
      <c r="B40" s="258"/>
      <c r="C40" s="258"/>
      <c r="D40" s="258"/>
      <c r="E40" s="258"/>
      <c r="F40" s="258"/>
      <c r="G40" s="18">
        <v>31</v>
      </c>
      <c r="H40" s="25">
        <v>0</v>
      </c>
      <c r="I40" s="25">
        <v>0</v>
      </c>
    </row>
    <row r="41" spans="1:9" ht="12.75" customHeight="1" x14ac:dyDescent="0.2">
      <c r="A41" s="258" t="s">
        <v>238</v>
      </c>
      <c r="B41" s="258"/>
      <c r="C41" s="258"/>
      <c r="D41" s="258"/>
      <c r="E41" s="258"/>
      <c r="F41" s="258"/>
      <c r="G41" s="18">
        <v>32</v>
      </c>
      <c r="H41" s="25">
        <v>0</v>
      </c>
      <c r="I41" s="25">
        <v>0</v>
      </c>
    </row>
    <row r="42" spans="1:9" ht="25.9" customHeight="1" x14ac:dyDescent="0.2">
      <c r="A42" s="259" t="s">
        <v>407</v>
      </c>
      <c r="B42" s="259"/>
      <c r="C42" s="259"/>
      <c r="D42" s="259"/>
      <c r="E42" s="259"/>
      <c r="F42" s="259"/>
      <c r="G42" s="60">
        <v>33</v>
      </c>
      <c r="H42" s="64">
        <f>H41+H40+H39+H38</f>
        <v>0</v>
      </c>
      <c r="I42" s="64">
        <f>I41+I40+I39+I38</f>
        <v>0</v>
      </c>
    </row>
    <row r="43" spans="1:9" ht="24.6" customHeight="1" x14ac:dyDescent="0.2">
      <c r="A43" s="258" t="s">
        <v>239</v>
      </c>
      <c r="B43" s="258"/>
      <c r="C43" s="258"/>
      <c r="D43" s="258"/>
      <c r="E43" s="258"/>
      <c r="F43" s="258"/>
      <c r="G43" s="18">
        <v>34</v>
      </c>
      <c r="H43" s="25">
        <v>0</v>
      </c>
      <c r="I43" s="25">
        <v>0</v>
      </c>
    </row>
    <row r="44" spans="1:9" ht="12.75" customHeight="1" x14ac:dyDescent="0.2">
      <c r="A44" s="258" t="s">
        <v>240</v>
      </c>
      <c r="B44" s="258"/>
      <c r="C44" s="258"/>
      <c r="D44" s="258"/>
      <c r="E44" s="258"/>
      <c r="F44" s="258"/>
      <c r="G44" s="18">
        <v>35</v>
      </c>
      <c r="H44" s="25">
        <v>0</v>
      </c>
      <c r="I44" s="25">
        <v>0</v>
      </c>
    </row>
    <row r="45" spans="1:9" ht="12.75" customHeight="1" x14ac:dyDescent="0.2">
      <c r="A45" s="258" t="s">
        <v>241</v>
      </c>
      <c r="B45" s="258"/>
      <c r="C45" s="258"/>
      <c r="D45" s="258"/>
      <c r="E45" s="258"/>
      <c r="F45" s="258"/>
      <c r="G45" s="18">
        <v>36</v>
      </c>
      <c r="H45" s="25">
        <v>0</v>
      </c>
      <c r="I45" s="25">
        <v>0</v>
      </c>
    </row>
    <row r="46" spans="1:9" ht="21" customHeight="1" x14ac:dyDescent="0.2">
      <c r="A46" s="258" t="s">
        <v>242</v>
      </c>
      <c r="B46" s="258"/>
      <c r="C46" s="258"/>
      <c r="D46" s="258"/>
      <c r="E46" s="258"/>
      <c r="F46" s="258"/>
      <c r="G46" s="18">
        <v>37</v>
      </c>
      <c r="H46" s="25">
        <v>0</v>
      </c>
      <c r="I46" s="25">
        <v>0</v>
      </c>
    </row>
    <row r="47" spans="1:9" ht="12.75" customHeight="1" x14ac:dyDescent="0.2">
      <c r="A47" s="258" t="s">
        <v>243</v>
      </c>
      <c r="B47" s="258"/>
      <c r="C47" s="258"/>
      <c r="D47" s="258"/>
      <c r="E47" s="258"/>
      <c r="F47" s="258"/>
      <c r="G47" s="18">
        <v>38</v>
      </c>
      <c r="H47" s="25">
        <v>0</v>
      </c>
      <c r="I47" s="25">
        <v>0</v>
      </c>
    </row>
    <row r="48" spans="1:9" ht="22.9" customHeight="1" x14ac:dyDescent="0.2">
      <c r="A48" s="259" t="s">
        <v>408</v>
      </c>
      <c r="B48" s="259"/>
      <c r="C48" s="259"/>
      <c r="D48" s="259"/>
      <c r="E48" s="259"/>
      <c r="F48" s="259"/>
      <c r="G48" s="60">
        <v>39</v>
      </c>
      <c r="H48" s="64">
        <f>H47+H46+H45+H44+H43</f>
        <v>0</v>
      </c>
      <c r="I48" s="64">
        <f>I47+I46+I45+I44+I43</f>
        <v>0</v>
      </c>
    </row>
    <row r="49" spans="1:9" ht="25.9" customHeight="1" x14ac:dyDescent="0.2">
      <c r="A49" s="260" t="s">
        <v>443</v>
      </c>
      <c r="B49" s="260"/>
      <c r="C49" s="260"/>
      <c r="D49" s="260"/>
      <c r="E49" s="260"/>
      <c r="F49" s="260"/>
      <c r="G49" s="60">
        <v>40</v>
      </c>
      <c r="H49" s="64">
        <f>H48+H42</f>
        <v>0</v>
      </c>
      <c r="I49" s="64">
        <f>I48+I42</f>
        <v>0</v>
      </c>
    </row>
    <row r="50" spans="1:9" ht="12.75" customHeight="1" x14ac:dyDescent="0.2">
      <c r="A50" s="253" t="s">
        <v>244</v>
      </c>
      <c r="B50" s="253"/>
      <c r="C50" s="253"/>
      <c r="D50" s="253"/>
      <c r="E50" s="253"/>
      <c r="F50" s="253"/>
      <c r="G50" s="18">
        <v>41</v>
      </c>
      <c r="H50" s="25">
        <v>0</v>
      </c>
      <c r="I50" s="25">
        <v>0</v>
      </c>
    </row>
    <row r="51" spans="1:9" ht="25.9" customHeight="1" x14ac:dyDescent="0.2">
      <c r="A51" s="260" t="s">
        <v>409</v>
      </c>
      <c r="B51" s="260"/>
      <c r="C51" s="260"/>
      <c r="D51" s="260"/>
      <c r="E51" s="260"/>
      <c r="F51" s="260"/>
      <c r="G51" s="60">
        <v>42</v>
      </c>
      <c r="H51" s="64">
        <f>H21+H36+H49+H50</f>
        <v>0</v>
      </c>
      <c r="I51" s="64">
        <f>I21+I36+I49+I50</f>
        <v>0</v>
      </c>
    </row>
    <row r="52" spans="1:9" ht="12.75" customHeight="1" x14ac:dyDescent="0.2">
      <c r="A52" s="264" t="s">
        <v>218</v>
      </c>
      <c r="B52" s="264"/>
      <c r="C52" s="264"/>
      <c r="D52" s="264"/>
      <c r="E52" s="264"/>
      <c r="F52" s="264"/>
      <c r="G52" s="18">
        <v>43</v>
      </c>
      <c r="H52" s="25">
        <v>0</v>
      </c>
      <c r="I52" s="25">
        <v>0</v>
      </c>
    </row>
    <row r="53" spans="1:9" ht="31.9" customHeight="1" x14ac:dyDescent="0.2">
      <c r="A53" s="257" t="s">
        <v>410</v>
      </c>
      <c r="B53" s="257"/>
      <c r="C53" s="257"/>
      <c r="D53" s="257"/>
      <c r="E53" s="257"/>
      <c r="F53" s="257"/>
      <c r="G53" s="62">
        <v>44</v>
      </c>
      <c r="H53" s="66">
        <f>H52+H51</f>
        <v>0</v>
      </c>
      <c r="I53" s="66">
        <f>I52+I51</f>
        <v>0</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0866141732283472" right="0.23622047244094491" top="0.98425196850393704" bottom="0.98425196850393704" header="0.51181102362204722" footer="0.51181102362204722"/>
  <pageSetup paperSize="9" scale="8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topLeftCell="A34" zoomScaleNormal="100" zoomScaleSheetLayoutView="80" workbookViewId="0">
      <selection activeCell="L25" sqref="L25"/>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28"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2" t="s">
        <v>245</v>
      </c>
      <c r="B1" s="293"/>
      <c r="C1" s="293"/>
      <c r="D1" s="293"/>
      <c r="E1" s="293"/>
      <c r="F1" s="293"/>
      <c r="G1" s="293"/>
      <c r="H1" s="293"/>
      <c r="I1" s="293"/>
      <c r="J1" s="293"/>
      <c r="K1" s="27"/>
    </row>
    <row r="2" spans="1:25" ht="15.75" x14ac:dyDescent="0.2">
      <c r="A2" s="2"/>
      <c r="B2" s="3"/>
      <c r="C2" s="294" t="s">
        <v>246</v>
      </c>
      <c r="D2" s="294"/>
      <c r="E2" s="9">
        <v>44927</v>
      </c>
      <c r="F2" s="4" t="s">
        <v>0</v>
      </c>
      <c r="G2" s="9">
        <v>45016</v>
      </c>
      <c r="H2" s="29"/>
      <c r="I2" s="29"/>
      <c r="J2" s="29"/>
      <c r="K2" s="30"/>
      <c r="X2" s="31" t="s">
        <v>446</v>
      </c>
    </row>
    <row r="3" spans="1:25" ht="13.5" customHeight="1" thickBot="1" x14ac:dyDescent="0.25">
      <c r="A3" s="295" t="s">
        <v>247</v>
      </c>
      <c r="B3" s="296"/>
      <c r="C3" s="296"/>
      <c r="D3" s="296"/>
      <c r="E3" s="296"/>
      <c r="F3" s="296"/>
      <c r="G3" s="299" t="s">
        <v>3</v>
      </c>
      <c r="H3" s="283" t="s">
        <v>248</v>
      </c>
      <c r="I3" s="283"/>
      <c r="J3" s="283"/>
      <c r="K3" s="283"/>
      <c r="L3" s="283"/>
      <c r="M3" s="283"/>
      <c r="N3" s="283"/>
      <c r="O3" s="283"/>
      <c r="P3" s="283"/>
      <c r="Q3" s="283"/>
      <c r="R3" s="283"/>
      <c r="S3" s="283"/>
      <c r="T3" s="283"/>
      <c r="U3" s="283"/>
      <c r="V3" s="283"/>
      <c r="W3" s="283"/>
      <c r="X3" s="283" t="s">
        <v>249</v>
      </c>
      <c r="Y3" s="285" t="s">
        <v>250</v>
      </c>
    </row>
    <row r="4" spans="1:25" ht="90.75" thickBot="1" x14ac:dyDescent="0.25">
      <c r="A4" s="297"/>
      <c r="B4" s="298"/>
      <c r="C4" s="298"/>
      <c r="D4" s="298"/>
      <c r="E4" s="298"/>
      <c r="F4" s="298"/>
      <c r="G4" s="300"/>
      <c r="H4" s="32" t="s">
        <v>251</v>
      </c>
      <c r="I4" s="32" t="s">
        <v>252</v>
      </c>
      <c r="J4" s="32" t="s">
        <v>253</v>
      </c>
      <c r="K4" s="32" t="s">
        <v>254</v>
      </c>
      <c r="L4" s="32" t="s">
        <v>255</v>
      </c>
      <c r="M4" s="32" t="s">
        <v>256</v>
      </c>
      <c r="N4" s="32" t="s">
        <v>257</v>
      </c>
      <c r="O4" s="32" t="s">
        <v>258</v>
      </c>
      <c r="P4" s="77" t="s">
        <v>411</v>
      </c>
      <c r="Q4" s="32" t="s">
        <v>259</v>
      </c>
      <c r="R4" s="32" t="s">
        <v>260</v>
      </c>
      <c r="S4" s="77" t="s">
        <v>412</v>
      </c>
      <c r="T4" s="77" t="s">
        <v>413</v>
      </c>
      <c r="U4" s="32" t="s">
        <v>261</v>
      </c>
      <c r="V4" s="32" t="s">
        <v>262</v>
      </c>
      <c r="W4" s="32" t="s">
        <v>263</v>
      </c>
      <c r="X4" s="284"/>
      <c r="Y4" s="286"/>
    </row>
    <row r="5" spans="1:25" ht="22.5" x14ac:dyDescent="0.2">
      <c r="A5" s="287">
        <v>1</v>
      </c>
      <c r="B5" s="288"/>
      <c r="C5" s="288"/>
      <c r="D5" s="288"/>
      <c r="E5" s="288"/>
      <c r="F5" s="288"/>
      <c r="G5" s="5">
        <v>2</v>
      </c>
      <c r="H5" s="33" t="s">
        <v>167</v>
      </c>
      <c r="I5" s="34" t="s">
        <v>168</v>
      </c>
      <c r="J5" s="33" t="s">
        <v>282</v>
      </c>
      <c r="K5" s="34" t="s">
        <v>283</v>
      </c>
      <c r="L5" s="33" t="s">
        <v>284</v>
      </c>
      <c r="M5" s="34" t="s">
        <v>285</v>
      </c>
      <c r="N5" s="33" t="s">
        <v>286</v>
      </c>
      <c r="O5" s="34" t="s">
        <v>287</v>
      </c>
      <c r="P5" s="33" t="s">
        <v>288</v>
      </c>
      <c r="Q5" s="34" t="s">
        <v>289</v>
      </c>
      <c r="R5" s="33" t="s">
        <v>290</v>
      </c>
      <c r="S5" s="33" t="s">
        <v>291</v>
      </c>
      <c r="T5" s="33" t="s">
        <v>292</v>
      </c>
      <c r="U5" s="33" t="s">
        <v>414</v>
      </c>
      <c r="V5" s="33" t="s">
        <v>293</v>
      </c>
      <c r="W5" s="33" t="s">
        <v>415</v>
      </c>
      <c r="X5" s="33">
        <v>19</v>
      </c>
      <c r="Y5" s="35" t="s">
        <v>416</v>
      </c>
    </row>
    <row r="6" spans="1:25" x14ac:dyDescent="0.2">
      <c r="A6" s="289" t="s">
        <v>264</v>
      </c>
      <c r="B6" s="289"/>
      <c r="C6" s="289"/>
      <c r="D6" s="289"/>
      <c r="E6" s="289"/>
      <c r="F6" s="289"/>
      <c r="G6" s="289"/>
      <c r="H6" s="289"/>
      <c r="I6" s="289"/>
      <c r="J6" s="289"/>
      <c r="K6" s="289"/>
      <c r="L6" s="289"/>
      <c r="M6" s="289"/>
      <c r="N6" s="290"/>
      <c r="O6" s="290"/>
      <c r="P6" s="290"/>
      <c r="Q6" s="290"/>
      <c r="R6" s="290"/>
      <c r="S6" s="290"/>
      <c r="T6" s="290"/>
      <c r="U6" s="290"/>
      <c r="V6" s="290"/>
      <c r="W6" s="290"/>
      <c r="X6" s="290"/>
      <c r="Y6" s="291"/>
    </row>
    <row r="7" spans="1:25" x14ac:dyDescent="0.2">
      <c r="A7" s="281" t="s">
        <v>298</v>
      </c>
      <c r="B7" s="281"/>
      <c r="C7" s="281"/>
      <c r="D7" s="281"/>
      <c r="E7" s="281"/>
      <c r="F7" s="281"/>
      <c r="G7" s="6">
        <v>1</v>
      </c>
      <c r="H7" s="36">
        <v>207897095</v>
      </c>
      <c r="I7" s="36">
        <v>25414886</v>
      </c>
      <c r="J7" s="36">
        <v>11455094</v>
      </c>
      <c r="K7" s="36">
        <v>19590484</v>
      </c>
      <c r="L7" s="36">
        <v>5227566</v>
      </c>
      <c r="M7" s="36">
        <v>9313410</v>
      </c>
      <c r="N7" s="36">
        <v>104347219</v>
      </c>
      <c r="O7" s="36">
        <v>0</v>
      </c>
      <c r="P7" s="36">
        <v>0</v>
      </c>
      <c r="Q7" s="36">
        <v>0</v>
      </c>
      <c r="R7" s="36">
        <v>0</v>
      </c>
      <c r="S7" s="36">
        <v>0</v>
      </c>
      <c r="T7" s="36">
        <v>0</v>
      </c>
      <c r="U7" s="36">
        <f>68082271+41040652</f>
        <v>109122923</v>
      </c>
      <c r="V7" s="36">
        <v>0</v>
      </c>
      <c r="W7" s="37">
        <f>H7+I7+J7+K7-L7+M7+N7+O7+P7+Q7+R7+U7+V7+S7+T7</f>
        <v>481913545</v>
      </c>
      <c r="X7" s="36">
        <v>8399845</v>
      </c>
      <c r="Y7" s="37">
        <f>W7+X7</f>
        <v>490313390</v>
      </c>
    </row>
    <row r="8" spans="1:25" x14ac:dyDescent="0.2">
      <c r="A8" s="276" t="s">
        <v>265</v>
      </c>
      <c r="B8" s="276"/>
      <c r="C8" s="276"/>
      <c r="D8" s="276"/>
      <c r="E8" s="276"/>
      <c r="F8" s="276"/>
      <c r="G8" s="6">
        <v>2</v>
      </c>
      <c r="H8" s="36">
        <v>0</v>
      </c>
      <c r="I8" s="36">
        <v>0</v>
      </c>
      <c r="J8" s="36">
        <v>0</v>
      </c>
      <c r="K8" s="36">
        <v>0</v>
      </c>
      <c r="L8" s="36">
        <v>0</v>
      </c>
      <c r="M8" s="36">
        <v>0</v>
      </c>
      <c r="N8" s="36">
        <v>0</v>
      </c>
      <c r="O8" s="36">
        <v>0</v>
      </c>
      <c r="P8" s="36">
        <v>0</v>
      </c>
      <c r="Q8" s="36">
        <v>0</v>
      </c>
      <c r="R8" s="36">
        <v>0</v>
      </c>
      <c r="S8" s="36">
        <v>0</v>
      </c>
      <c r="T8" s="36">
        <v>0</v>
      </c>
      <c r="U8" s="36">
        <v>0</v>
      </c>
      <c r="V8" s="36">
        <v>0</v>
      </c>
      <c r="W8" s="37">
        <f t="shared" ref="W8:W9" si="0">H8+I8+J8+K8-L8+M8+N8+O8+P8+Q8+R8+U8+V8+S8+T8</f>
        <v>0</v>
      </c>
      <c r="X8" s="36">
        <v>0</v>
      </c>
      <c r="Y8" s="37">
        <f t="shared" ref="Y8:Y9" si="1">W8+X8</f>
        <v>0</v>
      </c>
    </row>
    <row r="9" spans="1:25" x14ac:dyDescent="0.2">
      <c r="A9" s="276" t="s">
        <v>266</v>
      </c>
      <c r="B9" s="276"/>
      <c r="C9" s="276"/>
      <c r="D9" s="276"/>
      <c r="E9" s="276"/>
      <c r="F9" s="276"/>
      <c r="G9" s="6">
        <v>3</v>
      </c>
      <c r="H9" s="36">
        <v>0</v>
      </c>
      <c r="I9" s="36">
        <v>0</v>
      </c>
      <c r="J9" s="36">
        <v>0</v>
      </c>
      <c r="K9" s="36">
        <v>0</v>
      </c>
      <c r="L9" s="36">
        <v>0</v>
      </c>
      <c r="M9" s="36">
        <v>0</v>
      </c>
      <c r="N9" s="36">
        <v>0</v>
      </c>
      <c r="O9" s="36">
        <v>0</v>
      </c>
      <c r="P9" s="36">
        <v>0</v>
      </c>
      <c r="Q9" s="36">
        <v>0</v>
      </c>
      <c r="R9" s="36">
        <v>0</v>
      </c>
      <c r="S9" s="36">
        <v>0</v>
      </c>
      <c r="T9" s="36">
        <v>0</v>
      </c>
      <c r="U9" s="36">
        <v>0</v>
      </c>
      <c r="V9" s="36">
        <v>0</v>
      </c>
      <c r="W9" s="37">
        <f t="shared" si="0"/>
        <v>0</v>
      </c>
      <c r="X9" s="36">
        <v>0</v>
      </c>
      <c r="Y9" s="37">
        <f t="shared" si="1"/>
        <v>0</v>
      </c>
    </row>
    <row r="10" spans="1:25" ht="24" customHeight="1" x14ac:dyDescent="0.2">
      <c r="A10" s="282" t="s">
        <v>299</v>
      </c>
      <c r="B10" s="282"/>
      <c r="C10" s="282"/>
      <c r="D10" s="282"/>
      <c r="E10" s="282"/>
      <c r="F10" s="282"/>
      <c r="G10" s="7">
        <v>4</v>
      </c>
      <c r="H10" s="37">
        <f>H7+H8+H9</f>
        <v>207897095</v>
      </c>
      <c r="I10" s="37">
        <f t="shared" ref="I10:Y10" si="2">I7+I8+I9</f>
        <v>25414886</v>
      </c>
      <c r="J10" s="37">
        <f t="shared" si="2"/>
        <v>11455094</v>
      </c>
      <c r="K10" s="37">
        <f>K7+K8+K9</f>
        <v>19590484</v>
      </c>
      <c r="L10" s="37">
        <f t="shared" si="2"/>
        <v>5227566</v>
      </c>
      <c r="M10" s="37">
        <f t="shared" si="2"/>
        <v>9313410</v>
      </c>
      <c r="N10" s="37">
        <f t="shared" si="2"/>
        <v>104347219</v>
      </c>
      <c r="O10" s="37">
        <f t="shared" si="2"/>
        <v>0</v>
      </c>
      <c r="P10" s="37">
        <f t="shared" si="2"/>
        <v>0</v>
      </c>
      <c r="Q10" s="37">
        <f t="shared" si="2"/>
        <v>0</v>
      </c>
      <c r="R10" s="37">
        <f t="shared" si="2"/>
        <v>0</v>
      </c>
      <c r="S10" s="37">
        <f t="shared" si="2"/>
        <v>0</v>
      </c>
      <c r="T10" s="37">
        <f t="shared" si="2"/>
        <v>0</v>
      </c>
      <c r="U10" s="37">
        <f t="shared" si="2"/>
        <v>109122923</v>
      </c>
      <c r="V10" s="37">
        <f t="shared" si="2"/>
        <v>0</v>
      </c>
      <c r="W10" s="37">
        <f t="shared" si="2"/>
        <v>481913545</v>
      </c>
      <c r="X10" s="37">
        <f t="shared" si="2"/>
        <v>8399845</v>
      </c>
      <c r="Y10" s="37">
        <f t="shared" si="2"/>
        <v>490313390</v>
      </c>
    </row>
    <row r="11" spans="1:25" x14ac:dyDescent="0.2">
      <c r="A11" s="276" t="s">
        <v>267</v>
      </c>
      <c r="B11" s="276"/>
      <c r="C11" s="276"/>
      <c r="D11" s="276"/>
      <c r="E11" s="276"/>
      <c r="F11" s="276"/>
      <c r="G11" s="6">
        <v>5</v>
      </c>
      <c r="H11" s="38">
        <v>0</v>
      </c>
      <c r="I11" s="38">
        <v>0</v>
      </c>
      <c r="J11" s="38">
        <v>0</v>
      </c>
      <c r="K11" s="38">
        <v>0</v>
      </c>
      <c r="L11" s="38">
        <v>0</v>
      </c>
      <c r="M11" s="38">
        <v>0</v>
      </c>
      <c r="N11" s="38">
        <v>0</v>
      </c>
      <c r="O11" s="38">
        <v>0</v>
      </c>
      <c r="P11" s="38">
        <v>0</v>
      </c>
      <c r="Q11" s="38">
        <v>0</v>
      </c>
      <c r="R11" s="38">
        <v>0</v>
      </c>
      <c r="S11" s="36">
        <v>0</v>
      </c>
      <c r="T11" s="36">
        <v>0</v>
      </c>
      <c r="U11" s="38">
        <v>0</v>
      </c>
      <c r="V11" s="36">
        <v>49058434</v>
      </c>
      <c r="W11" s="37">
        <f t="shared" ref="W11:W29" si="3">H11+I11+J11+K11-L11+M11+N11+O11+P11+Q11+R11+U11+V11+S11+T11</f>
        <v>49058434</v>
      </c>
      <c r="X11" s="36">
        <v>1024372</v>
      </c>
      <c r="Y11" s="37">
        <f t="shared" ref="Y11:Y29" si="4">W11+X11</f>
        <v>50082806</v>
      </c>
    </row>
    <row r="12" spans="1:25" x14ac:dyDescent="0.2">
      <c r="A12" s="276" t="s">
        <v>268</v>
      </c>
      <c r="B12" s="276"/>
      <c r="C12" s="276"/>
      <c r="D12" s="276"/>
      <c r="E12" s="276"/>
      <c r="F12" s="276"/>
      <c r="G12" s="6">
        <v>6</v>
      </c>
      <c r="H12" s="38">
        <v>0</v>
      </c>
      <c r="I12" s="38">
        <v>0</v>
      </c>
      <c r="J12" s="38">
        <v>0</v>
      </c>
      <c r="K12" s="38">
        <v>0</v>
      </c>
      <c r="L12" s="38">
        <v>0</v>
      </c>
      <c r="M12" s="38">
        <v>0</v>
      </c>
      <c r="N12" s="36">
        <v>571446</v>
      </c>
      <c r="O12" s="38">
        <v>0</v>
      </c>
      <c r="P12" s="38">
        <v>0</v>
      </c>
      <c r="Q12" s="38">
        <v>0</v>
      </c>
      <c r="R12" s="38">
        <v>0</v>
      </c>
      <c r="S12" s="36">
        <v>0</v>
      </c>
      <c r="T12" s="36">
        <v>0</v>
      </c>
      <c r="U12" s="38">
        <v>0</v>
      </c>
      <c r="V12" s="38">
        <v>0</v>
      </c>
      <c r="W12" s="37">
        <f t="shared" si="3"/>
        <v>571446</v>
      </c>
      <c r="X12" s="36">
        <v>17710</v>
      </c>
      <c r="Y12" s="37">
        <f t="shared" si="4"/>
        <v>589156</v>
      </c>
    </row>
    <row r="13" spans="1:25" ht="26.25" customHeight="1" x14ac:dyDescent="0.2">
      <c r="A13" s="276" t="s">
        <v>269</v>
      </c>
      <c r="B13" s="276"/>
      <c r="C13" s="276"/>
      <c r="D13" s="276"/>
      <c r="E13" s="276"/>
      <c r="F13" s="276"/>
      <c r="G13" s="6">
        <v>7</v>
      </c>
      <c r="H13" s="38">
        <v>0</v>
      </c>
      <c r="I13" s="38">
        <v>0</v>
      </c>
      <c r="J13" s="38">
        <v>0</v>
      </c>
      <c r="K13" s="38">
        <v>0</v>
      </c>
      <c r="L13" s="38">
        <v>0</v>
      </c>
      <c r="M13" s="38">
        <v>0</v>
      </c>
      <c r="N13" s="38">
        <v>0</v>
      </c>
      <c r="O13" s="36">
        <v>0</v>
      </c>
      <c r="P13" s="38">
        <v>0</v>
      </c>
      <c r="Q13" s="38">
        <v>0</v>
      </c>
      <c r="R13" s="38">
        <v>0</v>
      </c>
      <c r="S13" s="36">
        <v>0</v>
      </c>
      <c r="T13" s="36">
        <v>0</v>
      </c>
      <c r="U13" s="36">
        <v>0</v>
      </c>
      <c r="V13" s="36">
        <v>0</v>
      </c>
      <c r="W13" s="37">
        <f t="shared" si="3"/>
        <v>0</v>
      </c>
      <c r="X13" s="36">
        <v>0</v>
      </c>
      <c r="Y13" s="37">
        <f t="shared" si="4"/>
        <v>0</v>
      </c>
    </row>
    <row r="14" spans="1:25" ht="39" customHeight="1" x14ac:dyDescent="0.2">
      <c r="A14" s="276" t="s">
        <v>417</v>
      </c>
      <c r="B14" s="276"/>
      <c r="C14" s="276"/>
      <c r="D14" s="276"/>
      <c r="E14" s="276"/>
      <c r="F14" s="276"/>
      <c r="G14" s="6">
        <v>8</v>
      </c>
      <c r="H14" s="38">
        <v>0</v>
      </c>
      <c r="I14" s="38">
        <v>0</v>
      </c>
      <c r="J14" s="38">
        <v>0</v>
      </c>
      <c r="K14" s="38">
        <v>0</v>
      </c>
      <c r="L14" s="38">
        <v>0</v>
      </c>
      <c r="M14" s="38">
        <v>0</v>
      </c>
      <c r="N14" s="38">
        <v>0</v>
      </c>
      <c r="O14" s="38">
        <v>0</v>
      </c>
      <c r="P14" s="36">
        <v>0</v>
      </c>
      <c r="Q14" s="38">
        <v>0</v>
      </c>
      <c r="R14" s="38">
        <v>0</v>
      </c>
      <c r="S14" s="36">
        <v>0</v>
      </c>
      <c r="T14" s="36">
        <v>0</v>
      </c>
      <c r="U14" s="36">
        <v>0</v>
      </c>
      <c r="V14" s="36">
        <v>0</v>
      </c>
      <c r="W14" s="37">
        <f t="shared" si="3"/>
        <v>0</v>
      </c>
      <c r="X14" s="36">
        <v>0</v>
      </c>
      <c r="Y14" s="37">
        <f t="shared" si="4"/>
        <v>0</v>
      </c>
    </row>
    <row r="15" spans="1:25" x14ac:dyDescent="0.2">
      <c r="A15" s="276" t="s">
        <v>270</v>
      </c>
      <c r="B15" s="276"/>
      <c r="C15" s="276"/>
      <c r="D15" s="276"/>
      <c r="E15" s="276"/>
      <c r="F15" s="276"/>
      <c r="G15" s="6">
        <v>9</v>
      </c>
      <c r="H15" s="38">
        <v>0</v>
      </c>
      <c r="I15" s="38">
        <v>0</v>
      </c>
      <c r="J15" s="38">
        <v>0</v>
      </c>
      <c r="K15" s="38">
        <v>0</v>
      </c>
      <c r="L15" s="38">
        <v>0</v>
      </c>
      <c r="M15" s="38">
        <v>0</v>
      </c>
      <c r="N15" s="38">
        <v>0</v>
      </c>
      <c r="O15" s="38">
        <v>0</v>
      </c>
      <c r="P15" s="38">
        <v>0</v>
      </c>
      <c r="Q15" s="36">
        <v>0</v>
      </c>
      <c r="R15" s="38">
        <v>0</v>
      </c>
      <c r="S15" s="36">
        <v>0</v>
      </c>
      <c r="T15" s="36">
        <v>0</v>
      </c>
      <c r="U15" s="36">
        <v>0</v>
      </c>
      <c r="V15" s="36">
        <v>0</v>
      </c>
      <c r="W15" s="37">
        <f t="shared" si="3"/>
        <v>0</v>
      </c>
      <c r="X15" s="36">
        <v>0</v>
      </c>
      <c r="Y15" s="37">
        <f t="shared" si="4"/>
        <v>0</v>
      </c>
    </row>
    <row r="16" spans="1:25" ht="28.5" customHeight="1" x14ac:dyDescent="0.2">
      <c r="A16" s="276" t="s">
        <v>271</v>
      </c>
      <c r="B16" s="276"/>
      <c r="C16" s="276"/>
      <c r="D16" s="276"/>
      <c r="E16" s="276"/>
      <c r="F16" s="276"/>
      <c r="G16" s="6">
        <v>10</v>
      </c>
      <c r="H16" s="38">
        <v>0</v>
      </c>
      <c r="I16" s="38">
        <v>0</v>
      </c>
      <c r="J16" s="38">
        <v>0</v>
      </c>
      <c r="K16" s="38">
        <v>0</v>
      </c>
      <c r="L16" s="38">
        <v>0</v>
      </c>
      <c r="M16" s="38">
        <v>0</v>
      </c>
      <c r="N16" s="38">
        <v>0</v>
      </c>
      <c r="O16" s="38">
        <v>0</v>
      </c>
      <c r="P16" s="38">
        <v>0</v>
      </c>
      <c r="Q16" s="38">
        <v>0</v>
      </c>
      <c r="R16" s="36">
        <v>0</v>
      </c>
      <c r="S16" s="36">
        <v>0</v>
      </c>
      <c r="T16" s="36">
        <v>0</v>
      </c>
      <c r="U16" s="36">
        <v>0</v>
      </c>
      <c r="V16" s="36">
        <v>0</v>
      </c>
      <c r="W16" s="37">
        <f t="shared" si="3"/>
        <v>0</v>
      </c>
      <c r="X16" s="36">
        <v>0</v>
      </c>
      <c r="Y16" s="37">
        <f t="shared" si="4"/>
        <v>0</v>
      </c>
    </row>
    <row r="17" spans="1:25" ht="23.25" customHeight="1" x14ac:dyDescent="0.2">
      <c r="A17" s="276" t="s">
        <v>272</v>
      </c>
      <c r="B17" s="276"/>
      <c r="C17" s="276"/>
      <c r="D17" s="276"/>
      <c r="E17" s="276"/>
      <c r="F17" s="276"/>
      <c r="G17" s="6">
        <v>11</v>
      </c>
      <c r="H17" s="38">
        <v>0</v>
      </c>
      <c r="I17" s="38">
        <v>0</v>
      </c>
      <c r="J17" s="38">
        <v>0</v>
      </c>
      <c r="K17" s="38">
        <v>0</v>
      </c>
      <c r="L17" s="38">
        <v>0</v>
      </c>
      <c r="M17" s="38">
        <v>0</v>
      </c>
      <c r="N17" s="36">
        <v>0</v>
      </c>
      <c r="O17" s="36">
        <v>0</v>
      </c>
      <c r="P17" s="36">
        <v>0</v>
      </c>
      <c r="Q17" s="36">
        <v>0</v>
      </c>
      <c r="R17" s="36">
        <v>0</v>
      </c>
      <c r="S17" s="36">
        <v>0</v>
      </c>
      <c r="T17" s="36">
        <v>0</v>
      </c>
      <c r="U17" s="36">
        <v>0</v>
      </c>
      <c r="V17" s="36">
        <v>0</v>
      </c>
      <c r="W17" s="37">
        <f t="shared" si="3"/>
        <v>0</v>
      </c>
      <c r="X17" s="36">
        <v>0</v>
      </c>
      <c r="Y17" s="37">
        <f t="shared" si="4"/>
        <v>0</v>
      </c>
    </row>
    <row r="18" spans="1:25" x14ac:dyDescent="0.2">
      <c r="A18" s="276" t="s">
        <v>273</v>
      </c>
      <c r="B18" s="276"/>
      <c r="C18" s="276"/>
      <c r="D18" s="276"/>
      <c r="E18" s="276"/>
      <c r="F18" s="276"/>
      <c r="G18" s="6">
        <v>12</v>
      </c>
      <c r="H18" s="38">
        <v>0</v>
      </c>
      <c r="I18" s="38">
        <v>0</v>
      </c>
      <c r="J18" s="38">
        <v>0</v>
      </c>
      <c r="K18" s="38">
        <v>0</v>
      </c>
      <c r="L18" s="38">
        <v>0</v>
      </c>
      <c r="M18" s="38">
        <v>0</v>
      </c>
      <c r="N18" s="36">
        <v>893572</v>
      </c>
      <c r="O18" s="36">
        <v>0</v>
      </c>
      <c r="P18" s="36">
        <v>0</v>
      </c>
      <c r="Q18" s="36">
        <v>0</v>
      </c>
      <c r="R18" s="36">
        <v>0</v>
      </c>
      <c r="S18" s="36">
        <v>0</v>
      </c>
      <c r="T18" s="36">
        <v>0</v>
      </c>
      <c r="U18" s="36">
        <v>0</v>
      </c>
      <c r="V18" s="36">
        <v>0</v>
      </c>
      <c r="W18" s="37">
        <f t="shared" si="3"/>
        <v>893572</v>
      </c>
      <c r="X18" s="36">
        <v>0</v>
      </c>
      <c r="Y18" s="37">
        <f t="shared" si="4"/>
        <v>893572</v>
      </c>
    </row>
    <row r="19" spans="1:25" x14ac:dyDescent="0.2">
      <c r="A19" s="276" t="s">
        <v>274</v>
      </c>
      <c r="B19" s="276"/>
      <c r="C19" s="276"/>
      <c r="D19" s="276"/>
      <c r="E19" s="276"/>
      <c r="F19" s="276"/>
      <c r="G19" s="6">
        <v>13</v>
      </c>
      <c r="H19" s="36">
        <v>0</v>
      </c>
      <c r="I19" s="36">
        <v>0</v>
      </c>
      <c r="J19" s="36">
        <v>0</v>
      </c>
      <c r="K19" s="36">
        <v>0</v>
      </c>
      <c r="L19" s="36">
        <v>0</v>
      </c>
      <c r="M19" s="36">
        <v>0</v>
      </c>
      <c r="N19" s="36">
        <v>0</v>
      </c>
      <c r="O19" s="36">
        <v>0</v>
      </c>
      <c r="P19" s="36">
        <v>0</v>
      </c>
      <c r="Q19" s="36">
        <v>0</v>
      </c>
      <c r="R19" s="36">
        <v>0</v>
      </c>
      <c r="S19" s="36">
        <v>0</v>
      </c>
      <c r="T19" s="36">
        <v>0</v>
      </c>
      <c r="U19" s="36">
        <v>0</v>
      </c>
      <c r="V19" s="36">
        <v>0</v>
      </c>
      <c r="W19" s="37">
        <f t="shared" si="3"/>
        <v>0</v>
      </c>
      <c r="X19" s="36">
        <v>0</v>
      </c>
      <c r="Y19" s="37">
        <f t="shared" si="4"/>
        <v>0</v>
      </c>
    </row>
    <row r="20" spans="1:25" x14ac:dyDescent="0.2">
      <c r="A20" s="276" t="s">
        <v>275</v>
      </c>
      <c r="B20" s="276"/>
      <c r="C20" s="276"/>
      <c r="D20" s="276"/>
      <c r="E20" s="276"/>
      <c r="F20" s="276"/>
      <c r="G20" s="6">
        <v>14</v>
      </c>
      <c r="H20" s="38">
        <v>0</v>
      </c>
      <c r="I20" s="38">
        <v>0</v>
      </c>
      <c r="J20" s="38">
        <v>0</v>
      </c>
      <c r="K20" s="38">
        <v>0</v>
      </c>
      <c r="L20" s="38">
        <v>0</v>
      </c>
      <c r="M20" s="38">
        <v>0</v>
      </c>
      <c r="N20" s="36">
        <v>-88149</v>
      </c>
      <c r="O20" s="36">
        <v>0</v>
      </c>
      <c r="P20" s="36">
        <v>0</v>
      </c>
      <c r="Q20" s="36">
        <v>0</v>
      </c>
      <c r="R20" s="36">
        <v>0</v>
      </c>
      <c r="S20" s="36">
        <v>0</v>
      </c>
      <c r="T20" s="36">
        <v>0</v>
      </c>
      <c r="U20" s="36">
        <v>0</v>
      </c>
      <c r="V20" s="36">
        <v>0</v>
      </c>
      <c r="W20" s="37">
        <f t="shared" si="3"/>
        <v>-88149</v>
      </c>
      <c r="X20" s="36">
        <v>0</v>
      </c>
      <c r="Y20" s="37">
        <f t="shared" si="4"/>
        <v>-88149</v>
      </c>
    </row>
    <row r="21" spans="1:25" ht="30.75" customHeight="1" x14ac:dyDescent="0.2">
      <c r="A21" s="276" t="s">
        <v>418</v>
      </c>
      <c r="B21" s="276"/>
      <c r="C21" s="276"/>
      <c r="D21" s="276"/>
      <c r="E21" s="276"/>
      <c r="F21" s="276"/>
      <c r="G21" s="6">
        <v>15</v>
      </c>
      <c r="H21" s="36">
        <v>0</v>
      </c>
      <c r="I21" s="36">
        <v>-634918</v>
      </c>
      <c r="J21" s="36">
        <v>0</v>
      </c>
      <c r="K21" s="36">
        <v>0</v>
      </c>
      <c r="L21" s="36">
        <v>0</v>
      </c>
      <c r="M21" s="36">
        <v>0</v>
      </c>
      <c r="N21" s="36">
        <v>0</v>
      </c>
      <c r="O21" s="36">
        <v>0</v>
      </c>
      <c r="P21" s="36">
        <v>0</v>
      </c>
      <c r="Q21" s="36">
        <v>0</v>
      </c>
      <c r="R21" s="36">
        <v>0</v>
      </c>
      <c r="S21" s="36">
        <v>0</v>
      </c>
      <c r="T21" s="36">
        <v>0</v>
      </c>
      <c r="U21" s="36">
        <v>-35042</v>
      </c>
      <c r="V21" s="36">
        <v>0</v>
      </c>
      <c r="W21" s="37">
        <f t="shared" si="3"/>
        <v>-669960</v>
      </c>
      <c r="X21" s="36">
        <v>0</v>
      </c>
      <c r="Y21" s="37">
        <f t="shared" si="4"/>
        <v>-669960</v>
      </c>
    </row>
    <row r="22" spans="1:25" ht="28.5" customHeight="1" x14ac:dyDescent="0.2">
      <c r="A22" s="276" t="s">
        <v>419</v>
      </c>
      <c r="B22" s="276"/>
      <c r="C22" s="276"/>
      <c r="D22" s="276"/>
      <c r="E22" s="276"/>
      <c r="F22" s="276"/>
      <c r="G22" s="6">
        <v>16</v>
      </c>
      <c r="H22" s="36">
        <v>0</v>
      </c>
      <c r="I22" s="36">
        <v>0</v>
      </c>
      <c r="J22" s="36">
        <v>0</v>
      </c>
      <c r="K22" s="36">
        <v>0</v>
      </c>
      <c r="L22" s="36">
        <v>0</v>
      </c>
      <c r="M22" s="36">
        <v>0</v>
      </c>
      <c r="N22" s="36">
        <v>0</v>
      </c>
      <c r="O22" s="36">
        <v>0</v>
      </c>
      <c r="P22" s="36">
        <v>0</v>
      </c>
      <c r="Q22" s="36">
        <v>0</v>
      </c>
      <c r="R22" s="36">
        <v>0</v>
      </c>
      <c r="S22" s="36">
        <v>0</v>
      </c>
      <c r="T22" s="36">
        <v>0</v>
      </c>
      <c r="U22" s="36">
        <v>0</v>
      </c>
      <c r="V22" s="36">
        <v>0</v>
      </c>
      <c r="W22" s="37">
        <f t="shared" si="3"/>
        <v>0</v>
      </c>
      <c r="X22" s="36">
        <v>0</v>
      </c>
      <c r="Y22" s="37">
        <f t="shared" si="4"/>
        <v>0</v>
      </c>
    </row>
    <row r="23" spans="1:25" ht="26.25" customHeight="1" x14ac:dyDescent="0.2">
      <c r="A23" s="276" t="s">
        <v>420</v>
      </c>
      <c r="B23" s="276"/>
      <c r="C23" s="276"/>
      <c r="D23" s="276"/>
      <c r="E23" s="276"/>
      <c r="F23" s="276"/>
      <c r="G23" s="6">
        <v>17</v>
      </c>
      <c r="H23" s="36">
        <v>0</v>
      </c>
      <c r="I23" s="36">
        <v>0</v>
      </c>
      <c r="J23" s="36">
        <v>0</v>
      </c>
      <c r="K23" s="36">
        <v>0</v>
      </c>
      <c r="L23" s="36">
        <v>0</v>
      </c>
      <c r="M23" s="36">
        <v>0</v>
      </c>
      <c r="N23" s="36">
        <v>0</v>
      </c>
      <c r="O23" s="36">
        <v>0</v>
      </c>
      <c r="P23" s="36">
        <v>0</v>
      </c>
      <c r="Q23" s="36">
        <v>0</v>
      </c>
      <c r="R23" s="36">
        <v>0</v>
      </c>
      <c r="S23" s="36">
        <v>0</v>
      </c>
      <c r="T23" s="36">
        <v>0</v>
      </c>
      <c r="U23" s="36">
        <v>0</v>
      </c>
      <c r="V23" s="36">
        <v>0</v>
      </c>
      <c r="W23" s="37">
        <f t="shared" si="3"/>
        <v>0</v>
      </c>
      <c r="X23" s="36">
        <v>0</v>
      </c>
      <c r="Y23" s="37">
        <f t="shared" si="4"/>
        <v>0</v>
      </c>
    </row>
    <row r="24" spans="1:25" x14ac:dyDescent="0.2">
      <c r="A24" s="276" t="s">
        <v>276</v>
      </c>
      <c r="B24" s="276"/>
      <c r="C24" s="276"/>
      <c r="D24" s="276"/>
      <c r="E24" s="276"/>
      <c r="F24" s="276"/>
      <c r="G24" s="6">
        <v>18</v>
      </c>
      <c r="H24" s="36">
        <v>0</v>
      </c>
      <c r="I24" s="36">
        <v>0</v>
      </c>
      <c r="J24" s="36">
        <v>0</v>
      </c>
      <c r="K24" s="36">
        <v>0</v>
      </c>
      <c r="L24" s="36">
        <v>3542462</v>
      </c>
      <c r="M24" s="36">
        <v>0</v>
      </c>
      <c r="N24" s="36">
        <v>0</v>
      </c>
      <c r="O24" s="36">
        <v>0</v>
      </c>
      <c r="P24" s="36">
        <v>0</v>
      </c>
      <c r="Q24" s="36">
        <v>0</v>
      </c>
      <c r="R24" s="36">
        <v>0</v>
      </c>
      <c r="S24" s="36">
        <v>0</v>
      </c>
      <c r="T24" s="36">
        <v>0</v>
      </c>
      <c r="U24" s="36">
        <v>0</v>
      </c>
      <c r="V24" s="36">
        <v>0</v>
      </c>
      <c r="W24" s="37">
        <f t="shared" si="3"/>
        <v>-3542462</v>
      </c>
      <c r="X24" s="36">
        <v>0</v>
      </c>
      <c r="Y24" s="37">
        <f t="shared" si="4"/>
        <v>-3542462</v>
      </c>
    </row>
    <row r="25" spans="1:25" x14ac:dyDescent="0.2">
      <c r="A25" s="276" t="s">
        <v>421</v>
      </c>
      <c r="B25" s="276"/>
      <c r="C25" s="276"/>
      <c r="D25" s="276"/>
      <c r="E25" s="276"/>
      <c r="F25" s="276"/>
      <c r="G25" s="6">
        <v>19</v>
      </c>
      <c r="H25" s="36">
        <v>0</v>
      </c>
      <c r="I25" s="36">
        <v>0</v>
      </c>
      <c r="J25" s="36">
        <v>0</v>
      </c>
      <c r="K25" s="36">
        <v>0</v>
      </c>
      <c r="L25" s="36">
        <v>-3136288</v>
      </c>
      <c r="M25" s="36">
        <v>0</v>
      </c>
      <c r="N25" s="36">
        <v>0</v>
      </c>
      <c r="O25" s="36">
        <v>0</v>
      </c>
      <c r="P25" s="36">
        <v>0</v>
      </c>
      <c r="Q25" s="36">
        <v>0</v>
      </c>
      <c r="R25" s="36">
        <v>0</v>
      </c>
      <c r="S25" s="36">
        <v>0</v>
      </c>
      <c r="T25" s="36">
        <v>0</v>
      </c>
      <c r="U25" s="36">
        <v>0</v>
      </c>
      <c r="V25" s="36">
        <v>0</v>
      </c>
      <c r="W25" s="37">
        <f t="shared" si="3"/>
        <v>3136288</v>
      </c>
      <c r="X25" s="36">
        <v>0</v>
      </c>
      <c r="Y25" s="37">
        <f t="shared" si="4"/>
        <v>3136288</v>
      </c>
    </row>
    <row r="26" spans="1:25" ht="12.75" customHeight="1" x14ac:dyDescent="0.2">
      <c r="A26" s="276" t="s">
        <v>429</v>
      </c>
      <c r="B26" s="276"/>
      <c r="C26" s="276"/>
      <c r="D26" s="276"/>
      <c r="E26" s="276"/>
      <c r="F26" s="276"/>
      <c r="G26" s="6">
        <v>20</v>
      </c>
      <c r="H26" s="36">
        <v>0</v>
      </c>
      <c r="I26" s="36">
        <v>0</v>
      </c>
      <c r="J26" s="36">
        <v>0</v>
      </c>
      <c r="K26" s="36">
        <v>0</v>
      </c>
      <c r="L26" s="36">
        <v>0</v>
      </c>
      <c r="M26" s="36">
        <v>0</v>
      </c>
      <c r="N26" s="36">
        <v>0</v>
      </c>
      <c r="O26" s="36">
        <v>0</v>
      </c>
      <c r="P26" s="36">
        <v>0</v>
      </c>
      <c r="Q26" s="36">
        <v>0</v>
      </c>
      <c r="R26" s="36">
        <v>0</v>
      </c>
      <c r="S26" s="36">
        <v>0</v>
      </c>
      <c r="T26" s="36">
        <v>0</v>
      </c>
      <c r="U26" s="36">
        <v>-12081715</v>
      </c>
      <c r="V26" s="36">
        <v>0</v>
      </c>
      <c r="W26" s="37">
        <f t="shared" si="3"/>
        <v>-12081715</v>
      </c>
      <c r="X26" s="36">
        <v>0</v>
      </c>
      <c r="Y26" s="37">
        <f t="shared" si="4"/>
        <v>-12081715</v>
      </c>
    </row>
    <row r="27" spans="1:25" ht="12.75" customHeight="1" x14ac:dyDescent="0.2">
      <c r="A27" s="276" t="s">
        <v>422</v>
      </c>
      <c r="B27" s="276"/>
      <c r="C27" s="276"/>
      <c r="D27" s="276"/>
      <c r="E27" s="276"/>
      <c r="F27" s="276"/>
      <c r="G27" s="6">
        <v>21</v>
      </c>
      <c r="H27" s="36">
        <v>0</v>
      </c>
      <c r="I27" s="36">
        <v>0</v>
      </c>
      <c r="J27" s="36">
        <v>0</v>
      </c>
      <c r="K27" s="36">
        <v>0</v>
      </c>
      <c r="L27" s="36">
        <v>0</v>
      </c>
      <c r="M27" s="36">
        <v>0</v>
      </c>
      <c r="N27" s="36">
        <v>-9112</v>
      </c>
      <c r="O27" s="36">
        <v>0</v>
      </c>
      <c r="P27" s="36">
        <v>0</v>
      </c>
      <c r="Q27" s="36">
        <v>0</v>
      </c>
      <c r="R27" s="36">
        <v>0</v>
      </c>
      <c r="S27" s="36">
        <v>0</v>
      </c>
      <c r="T27" s="36">
        <v>0</v>
      </c>
      <c r="U27" s="36">
        <v>0</v>
      </c>
      <c r="V27" s="36">
        <v>0</v>
      </c>
      <c r="W27" s="37">
        <f t="shared" si="3"/>
        <v>-9112</v>
      </c>
      <c r="X27" s="36">
        <v>-17979</v>
      </c>
      <c r="Y27" s="37">
        <f t="shared" si="4"/>
        <v>-27091</v>
      </c>
    </row>
    <row r="28" spans="1:25" ht="12.75" customHeight="1" x14ac:dyDescent="0.2">
      <c r="A28" s="276" t="s">
        <v>423</v>
      </c>
      <c r="B28" s="276"/>
      <c r="C28" s="276"/>
      <c r="D28" s="276"/>
      <c r="E28" s="276"/>
      <c r="F28" s="276"/>
      <c r="G28" s="6">
        <v>22</v>
      </c>
      <c r="H28" s="36">
        <v>0</v>
      </c>
      <c r="I28" s="36">
        <v>0</v>
      </c>
      <c r="J28" s="36">
        <v>1626543</v>
      </c>
      <c r="K28" s="36">
        <v>0</v>
      </c>
      <c r="L28" s="36">
        <v>0</v>
      </c>
      <c r="M28" s="36">
        <v>575907</v>
      </c>
      <c r="N28" s="36">
        <v>15620834</v>
      </c>
      <c r="O28" s="36">
        <v>0</v>
      </c>
      <c r="P28" s="36">
        <v>0</v>
      </c>
      <c r="Q28" s="36">
        <v>0</v>
      </c>
      <c r="R28" s="36">
        <v>0</v>
      </c>
      <c r="S28" s="36">
        <v>0</v>
      </c>
      <c r="T28" s="36">
        <v>0</v>
      </c>
      <c r="U28" s="36">
        <v>-17823284</v>
      </c>
      <c r="V28" s="36">
        <v>0</v>
      </c>
      <c r="W28" s="37">
        <f t="shared" si="3"/>
        <v>0</v>
      </c>
      <c r="X28" s="36">
        <v>0</v>
      </c>
      <c r="Y28" s="37">
        <f t="shared" si="4"/>
        <v>0</v>
      </c>
    </row>
    <row r="29" spans="1:25" ht="12.75" customHeight="1" x14ac:dyDescent="0.2">
      <c r="A29" s="276" t="s">
        <v>424</v>
      </c>
      <c r="B29" s="276"/>
      <c r="C29" s="276"/>
      <c r="D29" s="276"/>
      <c r="E29" s="276"/>
      <c r="F29" s="276"/>
      <c r="G29" s="6">
        <v>23</v>
      </c>
      <c r="H29" s="36">
        <v>0</v>
      </c>
      <c r="I29" s="36">
        <v>0</v>
      </c>
      <c r="J29" s="36">
        <v>0</v>
      </c>
      <c r="K29" s="36">
        <v>0</v>
      </c>
      <c r="L29" s="36">
        <v>0</v>
      </c>
      <c r="M29" s="36">
        <v>0</v>
      </c>
      <c r="N29" s="36">
        <v>0</v>
      </c>
      <c r="O29" s="36">
        <v>0</v>
      </c>
      <c r="P29" s="36">
        <v>0</v>
      </c>
      <c r="Q29" s="36">
        <v>0</v>
      </c>
      <c r="R29" s="36">
        <v>0</v>
      </c>
      <c r="S29" s="36">
        <v>0</v>
      </c>
      <c r="T29" s="36">
        <v>0</v>
      </c>
      <c r="U29" s="36">
        <v>0</v>
      </c>
      <c r="V29" s="36">
        <v>0</v>
      </c>
      <c r="W29" s="37">
        <f t="shared" si="3"/>
        <v>0</v>
      </c>
      <c r="X29" s="36">
        <v>0</v>
      </c>
      <c r="Y29" s="37">
        <f t="shared" si="4"/>
        <v>0</v>
      </c>
    </row>
    <row r="30" spans="1:25" ht="21.75" customHeight="1" x14ac:dyDescent="0.2">
      <c r="A30" s="277" t="s">
        <v>425</v>
      </c>
      <c r="B30" s="277"/>
      <c r="C30" s="277"/>
      <c r="D30" s="277"/>
      <c r="E30" s="277"/>
      <c r="F30" s="277"/>
      <c r="G30" s="8">
        <v>24</v>
      </c>
      <c r="H30" s="39">
        <f>SUM(H10:H29)</f>
        <v>207897095</v>
      </c>
      <c r="I30" s="39">
        <f t="shared" ref="I30:Y30" si="5">SUM(I10:I29)</f>
        <v>24779968</v>
      </c>
      <c r="J30" s="39">
        <f t="shared" si="5"/>
        <v>13081637</v>
      </c>
      <c r="K30" s="39">
        <f t="shared" si="5"/>
        <v>19590484</v>
      </c>
      <c r="L30" s="39">
        <f t="shared" si="5"/>
        <v>5633740</v>
      </c>
      <c r="M30" s="39">
        <f t="shared" si="5"/>
        <v>9889317</v>
      </c>
      <c r="N30" s="39">
        <f t="shared" si="5"/>
        <v>121335810</v>
      </c>
      <c r="O30" s="39">
        <f t="shared" si="5"/>
        <v>0</v>
      </c>
      <c r="P30" s="39">
        <f t="shared" si="5"/>
        <v>0</v>
      </c>
      <c r="Q30" s="39">
        <f t="shared" si="5"/>
        <v>0</v>
      </c>
      <c r="R30" s="39">
        <f t="shared" si="5"/>
        <v>0</v>
      </c>
      <c r="S30" s="39">
        <f t="shared" si="5"/>
        <v>0</v>
      </c>
      <c r="T30" s="39">
        <f t="shared" si="5"/>
        <v>0</v>
      </c>
      <c r="U30" s="39">
        <f t="shared" si="5"/>
        <v>79182882</v>
      </c>
      <c r="V30" s="39">
        <f t="shared" si="5"/>
        <v>49058434</v>
      </c>
      <c r="W30" s="39">
        <f t="shared" si="5"/>
        <v>519181887</v>
      </c>
      <c r="X30" s="39">
        <f t="shared" si="5"/>
        <v>9423948</v>
      </c>
      <c r="Y30" s="39">
        <f t="shared" si="5"/>
        <v>528605835</v>
      </c>
    </row>
    <row r="31" spans="1:25" x14ac:dyDescent="0.2">
      <c r="A31" s="278" t="s">
        <v>277</v>
      </c>
      <c r="B31" s="279"/>
      <c r="C31" s="279"/>
      <c r="D31" s="279"/>
      <c r="E31" s="279"/>
      <c r="F31" s="279"/>
      <c r="G31" s="279"/>
      <c r="H31" s="279"/>
      <c r="I31" s="279"/>
      <c r="J31" s="279"/>
      <c r="K31" s="279"/>
      <c r="L31" s="279"/>
      <c r="M31" s="279"/>
      <c r="N31" s="279"/>
      <c r="O31" s="279"/>
      <c r="P31" s="279"/>
      <c r="Q31" s="279"/>
      <c r="R31" s="279"/>
      <c r="S31" s="279"/>
      <c r="T31" s="279"/>
      <c r="U31" s="279"/>
      <c r="V31" s="279"/>
      <c r="W31" s="279"/>
      <c r="X31" s="279"/>
      <c r="Y31" s="279"/>
    </row>
    <row r="32" spans="1:25" ht="36.75" customHeight="1" x14ac:dyDescent="0.2">
      <c r="A32" s="274" t="s">
        <v>278</v>
      </c>
      <c r="B32" s="274"/>
      <c r="C32" s="274"/>
      <c r="D32" s="274"/>
      <c r="E32" s="274"/>
      <c r="F32" s="274"/>
      <c r="G32" s="7">
        <v>25</v>
      </c>
      <c r="H32" s="37">
        <f>SUM(H12:H20)</f>
        <v>0</v>
      </c>
      <c r="I32" s="37">
        <f t="shared" ref="I32:Y32" si="6">SUM(I12:I20)</f>
        <v>0</v>
      </c>
      <c r="J32" s="37">
        <f t="shared" si="6"/>
        <v>0</v>
      </c>
      <c r="K32" s="37">
        <f t="shared" si="6"/>
        <v>0</v>
      </c>
      <c r="L32" s="37">
        <f t="shared" si="6"/>
        <v>0</v>
      </c>
      <c r="M32" s="37">
        <f t="shared" si="6"/>
        <v>0</v>
      </c>
      <c r="N32" s="37">
        <f t="shared" si="6"/>
        <v>1376869</v>
      </c>
      <c r="O32" s="37">
        <f t="shared" si="6"/>
        <v>0</v>
      </c>
      <c r="P32" s="37">
        <f t="shared" si="6"/>
        <v>0</v>
      </c>
      <c r="Q32" s="37">
        <f t="shared" si="6"/>
        <v>0</v>
      </c>
      <c r="R32" s="37">
        <f t="shared" si="6"/>
        <v>0</v>
      </c>
      <c r="S32" s="37">
        <f t="shared" ref="S32:T32" si="7">SUM(S12:S20)</f>
        <v>0</v>
      </c>
      <c r="T32" s="37">
        <f t="shared" si="7"/>
        <v>0</v>
      </c>
      <c r="U32" s="37">
        <f t="shared" si="6"/>
        <v>0</v>
      </c>
      <c r="V32" s="37">
        <f t="shared" si="6"/>
        <v>0</v>
      </c>
      <c r="W32" s="37">
        <f t="shared" si="6"/>
        <v>1376869</v>
      </c>
      <c r="X32" s="37">
        <f t="shared" si="6"/>
        <v>17710</v>
      </c>
      <c r="Y32" s="37">
        <f t="shared" si="6"/>
        <v>1394579</v>
      </c>
    </row>
    <row r="33" spans="1:25" ht="31.5" customHeight="1" x14ac:dyDescent="0.2">
      <c r="A33" s="274" t="s">
        <v>426</v>
      </c>
      <c r="B33" s="274"/>
      <c r="C33" s="274"/>
      <c r="D33" s="274"/>
      <c r="E33" s="274"/>
      <c r="F33" s="274"/>
      <c r="G33" s="7">
        <v>26</v>
      </c>
      <c r="H33" s="37">
        <f>H11+H32</f>
        <v>0</v>
      </c>
      <c r="I33" s="37">
        <f t="shared" ref="I33:Y33" si="8">I11+I32</f>
        <v>0</v>
      </c>
      <c r="J33" s="37">
        <f t="shared" si="8"/>
        <v>0</v>
      </c>
      <c r="K33" s="37">
        <f t="shared" si="8"/>
        <v>0</v>
      </c>
      <c r="L33" s="37">
        <f t="shared" si="8"/>
        <v>0</v>
      </c>
      <c r="M33" s="37">
        <f t="shared" si="8"/>
        <v>0</v>
      </c>
      <c r="N33" s="37">
        <f t="shared" si="8"/>
        <v>1376869</v>
      </c>
      <c r="O33" s="37">
        <f t="shared" si="8"/>
        <v>0</v>
      </c>
      <c r="P33" s="37">
        <f t="shared" si="8"/>
        <v>0</v>
      </c>
      <c r="Q33" s="37">
        <f t="shared" si="8"/>
        <v>0</v>
      </c>
      <c r="R33" s="37">
        <f t="shared" si="8"/>
        <v>0</v>
      </c>
      <c r="S33" s="37">
        <f t="shared" ref="S33:T33" si="9">S11+S32</f>
        <v>0</v>
      </c>
      <c r="T33" s="37">
        <f t="shared" si="9"/>
        <v>0</v>
      </c>
      <c r="U33" s="37">
        <f t="shared" si="8"/>
        <v>0</v>
      </c>
      <c r="V33" s="37">
        <f t="shared" si="8"/>
        <v>49058434</v>
      </c>
      <c r="W33" s="37">
        <f t="shared" si="8"/>
        <v>50435303</v>
      </c>
      <c r="X33" s="37">
        <f t="shared" si="8"/>
        <v>1042082</v>
      </c>
      <c r="Y33" s="37">
        <f t="shared" si="8"/>
        <v>51477385</v>
      </c>
    </row>
    <row r="34" spans="1:25" ht="30.75" customHeight="1" x14ac:dyDescent="0.2">
      <c r="A34" s="275" t="s">
        <v>427</v>
      </c>
      <c r="B34" s="275"/>
      <c r="C34" s="275"/>
      <c r="D34" s="275"/>
      <c r="E34" s="275"/>
      <c r="F34" s="275"/>
      <c r="G34" s="8">
        <v>27</v>
      </c>
      <c r="H34" s="39">
        <f>SUM(H21:H29)</f>
        <v>0</v>
      </c>
      <c r="I34" s="39">
        <f t="shared" ref="I34:Y34" si="10">SUM(I21:I29)</f>
        <v>-634918</v>
      </c>
      <c r="J34" s="39">
        <f t="shared" si="10"/>
        <v>1626543</v>
      </c>
      <c r="K34" s="39">
        <f t="shared" si="10"/>
        <v>0</v>
      </c>
      <c r="L34" s="39">
        <f t="shared" si="10"/>
        <v>406174</v>
      </c>
      <c r="M34" s="39">
        <f t="shared" si="10"/>
        <v>575907</v>
      </c>
      <c r="N34" s="39">
        <f t="shared" si="10"/>
        <v>15611722</v>
      </c>
      <c r="O34" s="39">
        <f t="shared" si="10"/>
        <v>0</v>
      </c>
      <c r="P34" s="39">
        <f t="shared" si="10"/>
        <v>0</v>
      </c>
      <c r="Q34" s="39">
        <f t="shared" si="10"/>
        <v>0</v>
      </c>
      <c r="R34" s="39">
        <f t="shared" si="10"/>
        <v>0</v>
      </c>
      <c r="S34" s="39">
        <f t="shared" ref="S34:T34" si="11">SUM(S21:S29)</f>
        <v>0</v>
      </c>
      <c r="T34" s="39">
        <f t="shared" si="11"/>
        <v>0</v>
      </c>
      <c r="U34" s="39">
        <f t="shared" si="10"/>
        <v>-29940041</v>
      </c>
      <c r="V34" s="39">
        <f t="shared" si="10"/>
        <v>0</v>
      </c>
      <c r="W34" s="39">
        <f t="shared" si="10"/>
        <v>-13166961</v>
      </c>
      <c r="X34" s="39">
        <f t="shared" si="10"/>
        <v>-17979</v>
      </c>
      <c r="Y34" s="39">
        <f t="shared" si="10"/>
        <v>-13184940</v>
      </c>
    </row>
    <row r="35" spans="1:25" x14ac:dyDescent="0.2">
      <c r="A35" s="278" t="s">
        <v>279</v>
      </c>
      <c r="B35" s="280"/>
      <c r="C35" s="280"/>
      <c r="D35" s="280"/>
      <c r="E35" s="280"/>
      <c r="F35" s="280"/>
      <c r="G35" s="280"/>
      <c r="H35" s="280"/>
      <c r="I35" s="280"/>
      <c r="J35" s="280"/>
      <c r="K35" s="280"/>
      <c r="L35" s="280"/>
      <c r="M35" s="280"/>
      <c r="N35" s="280"/>
      <c r="O35" s="280"/>
      <c r="P35" s="280"/>
      <c r="Q35" s="280"/>
      <c r="R35" s="280"/>
      <c r="S35" s="280"/>
      <c r="T35" s="280"/>
      <c r="U35" s="280"/>
      <c r="V35" s="280"/>
      <c r="W35" s="280"/>
      <c r="X35" s="280"/>
      <c r="Y35" s="280"/>
    </row>
    <row r="36" spans="1:25" ht="12.75" customHeight="1" x14ac:dyDescent="0.2">
      <c r="A36" s="281" t="s">
        <v>300</v>
      </c>
      <c r="B36" s="281"/>
      <c r="C36" s="281"/>
      <c r="D36" s="281"/>
      <c r="E36" s="281"/>
      <c r="F36" s="281"/>
      <c r="G36" s="6">
        <v>28</v>
      </c>
      <c r="H36" s="36">
        <v>207897095</v>
      </c>
      <c r="I36" s="36">
        <v>24779968</v>
      </c>
      <c r="J36" s="36">
        <v>13081637</v>
      </c>
      <c r="K36" s="36">
        <v>19590484</v>
      </c>
      <c r="L36" s="36">
        <v>5633740</v>
      </c>
      <c r="M36" s="36">
        <v>9889317</v>
      </c>
      <c r="N36" s="36">
        <v>121335810</v>
      </c>
      <c r="O36" s="36">
        <v>0</v>
      </c>
      <c r="P36" s="36">
        <v>0</v>
      </c>
      <c r="Q36" s="36">
        <v>0</v>
      </c>
      <c r="R36" s="36">
        <v>0</v>
      </c>
      <c r="S36" s="36">
        <v>0</v>
      </c>
      <c r="T36" s="36">
        <v>0</v>
      </c>
      <c r="U36" s="36">
        <v>128241316</v>
      </c>
      <c r="V36" s="36">
        <v>0</v>
      </c>
      <c r="W36" s="40">
        <f>H36+I36+J36+K36-L36+M36+N36+O36+P36+Q36+R36+U36+V36+S36+T36</f>
        <v>519181887</v>
      </c>
      <c r="X36" s="36">
        <v>9423948</v>
      </c>
      <c r="Y36" s="40">
        <f t="shared" ref="Y36:Y38" si="12">W36+X36</f>
        <v>528605835</v>
      </c>
    </row>
    <row r="37" spans="1:25" ht="12.75" customHeight="1" x14ac:dyDescent="0.2">
      <c r="A37" s="276" t="s">
        <v>265</v>
      </c>
      <c r="B37" s="276"/>
      <c r="C37" s="276"/>
      <c r="D37" s="276"/>
      <c r="E37" s="276"/>
      <c r="F37" s="276"/>
      <c r="G37" s="6">
        <v>29</v>
      </c>
      <c r="H37" s="36">
        <v>0</v>
      </c>
      <c r="I37" s="36">
        <v>0</v>
      </c>
      <c r="J37" s="36">
        <v>0</v>
      </c>
      <c r="K37" s="36">
        <v>0</v>
      </c>
      <c r="L37" s="36">
        <v>0</v>
      </c>
      <c r="M37" s="36">
        <v>0</v>
      </c>
      <c r="N37" s="36">
        <v>0</v>
      </c>
      <c r="O37" s="36">
        <v>0</v>
      </c>
      <c r="P37" s="36">
        <v>0</v>
      </c>
      <c r="Q37" s="36">
        <v>0</v>
      </c>
      <c r="R37" s="36">
        <v>0</v>
      </c>
      <c r="S37" s="36">
        <v>0</v>
      </c>
      <c r="T37" s="36">
        <v>0</v>
      </c>
      <c r="U37" s="36">
        <v>0</v>
      </c>
      <c r="V37" s="36">
        <v>0</v>
      </c>
      <c r="W37" s="40">
        <f t="shared" ref="W37:W38" si="13">H37+I37+J37+K37-L37+M37+N37+O37+P37+Q37+R37+U37+V37+S37+T37</f>
        <v>0</v>
      </c>
      <c r="X37" s="36">
        <v>0</v>
      </c>
      <c r="Y37" s="40">
        <f t="shared" si="12"/>
        <v>0</v>
      </c>
    </row>
    <row r="38" spans="1:25" ht="12.75" customHeight="1" x14ac:dyDescent="0.2">
      <c r="A38" s="276" t="s">
        <v>266</v>
      </c>
      <c r="B38" s="276"/>
      <c r="C38" s="276"/>
      <c r="D38" s="276"/>
      <c r="E38" s="276"/>
      <c r="F38" s="276"/>
      <c r="G38" s="6">
        <v>30</v>
      </c>
      <c r="H38" s="36">
        <v>0</v>
      </c>
      <c r="I38" s="36">
        <v>0</v>
      </c>
      <c r="J38" s="36">
        <v>0</v>
      </c>
      <c r="K38" s="36">
        <v>0</v>
      </c>
      <c r="L38" s="36">
        <v>0</v>
      </c>
      <c r="M38" s="36">
        <v>0</v>
      </c>
      <c r="N38" s="36">
        <v>0</v>
      </c>
      <c r="O38" s="36">
        <v>0</v>
      </c>
      <c r="P38" s="36">
        <v>0</v>
      </c>
      <c r="Q38" s="36">
        <v>0</v>
      </c>
      <c r="R38" s="36">
        <v>0</v>
      </c>
      <c r="S38" s="36">
        <v>0</v>
      </c>
      <c r="T38" s="36">
        <v>0</v>
      </c>
      <c r="U38" s="36">
        <v>0</v>
      </c>
      <c r="V38" s="36">
        <v>0</v>
      </c>
      <c r="W38" s="40">
        <f t="shared" si="13"/>
        <v>0</v>
      </c>
      <c r="X38" s="36">
        <v>0</v>
      </c>
      <c r="Y38" s="40">
        <f t="shared" si="12"/>
        <v>0</v>
      </c>
    </row>
    <row r="39" spans="1:25" ht="25.5" customHeight="1" x14ac:dyDescent="0.2">
      <c r="A39" s="282" t="s">
        <v>428</v>
      </c>
      <c r="B39" s="282"/>
      <c r="C39" s="282"/>
      <c r="D39" s="282"/>
      <c r="E39" s="282"/>
      <c r="F39" s="282"/>
      <c r="G39" s="7">
        <v>31</v>
      </c>
      <c r="H39" s="37">
        <f>H36+H37+H38</f>
        <v>207897095</v>
      </c>
      <c r="I39" s="37">
        <f t="shared" ref="I39:Y39" si="14">I36+I37+I38</f>
        <v>24779968</v>
      </c>
      <c r="J39" s="37">
        <f t="shared" si="14"/>
        <v>13081637</v>
      </c>
      <c r="K39" s="37">
        <f t="shared" si="14"/>
        <v>19590484</v>
      </c>
      <c r="L39" s="37">
        <f t="shared" si="14"/>
        <v>5633740</v>
      </c>
      <c r="M39" s="37">
        <f t="shared" si="14"/>
        <v>9889317</v>
      </c>
      <c r="N39" s="37">
        <f t="shared" si="14"/>
        <v>121335810</v>
      </c>
      <c r="O39" s="37">
        <f t="shared" si="14"/>
        <v>0</v>
      </c>
      <c r="P39" s="37">
        <f t="shared" si="14"/>
        <v>0</v>
      </c>
      <c r="Q39" s="37">
        <f t="shared" si="14"/>
        <v>0</v>
      </c>
      <c r="R39" s="37">
        <f t="shared" si="14"/>
        <v>0</v>
      </c>
      <c r="S39" s="37">
        <f t="shared" si="14"/>
        <v>0</v>
      </c>
      <c r="T39" s="37">
        <f t="shared" si="14"/>
        <v>0</v>
      </c>
      <c r="U39" s="37">
        <f t="shared" si="14"/>
        <v>128241316</v>
      </c>
      <c r="V39" s="37">
        <f t="shared" si="14"/>
        <v>0</v>
      </c>
      <c r="W39" s="37">
        <f t="shared" si="14"/>
        <v>519181887</v>
      </c>
      <c r="X39" s="37">
        <f t="shared" si="14"/>
        <v>9423948</v>
      </c>
      <c r="Y39" s="37">
        <f t="shared" si="14"/>
        <v>528605835</v>
      </c>
    </row>
    <row r="40" spans="1:25" ht="12.75" customHeight="1" x14ac:dyDescent="0.2">
      <c r="A40" s="276" t="s">
        <v>267</v>
      </c>
      <c r="B40" s="276"/>
      <c r="C40" s="276"/>
      <c r="D40" s="276"/>
      <c r="E40" s="276"/>
      <c r="F40" s="276"/>
      <c r="G40" s="6">
        <v>32</v>
      </c>
      <c r="H40" s="38">
        <v>0</v>
      </c>
      <c r="I40" s="38">
        <v>0</v>
      </c>
      <c r="J40" s="38">
        <v>0</v>
      </c>
      <c r="K40" s="38">
        <v>0</v>
      </c>
      <c r="L40" s="38">
        <v>0</v>
      </c>
      <c r="M40" s="38">
        <v>0</v>
      </c>
      <c r="N40" s="38">
        <v>0</v>
      </c>
      <c r="O40" s="38">
        <v>0</v>
      </c>
      <c r="P40" s="38">
        <v>0</v>
      </c>
      <c r="Q40" s="38">
        <v>0</v>
      </c>
      <c r="R40" s="38">
        <v>0</v>
      </c>
      <c r="S40" s="36">
        <v>0</v>
      </c>
      <c r="T40" s="36">
        <v>0</v>
      </c>
      <c r="U40" s="38">
        <v>0</v>
      </c>
      <c r="V40" s="36">
        <v>15665663</v>
      </c>
      <c r="W40" s="40">
        <f t="shared" ref="W40:W58" si="15">H40+I40+J40+K40-L40+M40+N40+O40+P40+Q40+R40+U40+V40+S40+T40</f>
        <v>15665663</v>
      </c>
      <c r="X40" s="36">
        <v>334906</v>
      </c>
      <c r="Y40" s="40">
        <f t="shared" ref="Y40:Y58" si="16">W40+X40</f>
        <v>16000569</v>
      </c>
    </row>
    <row r="41" spans="1:25" ht="12.75" customHeight="1" x14ac:dyDescent="0.2">
      <c r="A41" s="276" t="s">
        <v>268</v>
      </c>
      <c r="B41" s="276"/>
      <c r="C41" s="276"/>
      <c r="D41" s="276"/>
      <c r="E41" s="276"/>
      <c r="F41" s="276"/>
      <c r="G41" s="6">
        <v>33</v>
      </c>
      <c r="H41" s="38">
        <v>0</v>
      </c>
      <c r="I41" s="38">
        <v>0</v>
      </c>
      <c r="J41" s="38">
        <v>0</v>
      </c>
      <c r="K41" s="38">
        <v>0</v>
      </c>
      <c r="L41" s="38">
        <v>0</v>
      </c>
      <c r="M41" s="38">
        <v>0</v>
      </c>
      <c r="N41" s="36">
        <v>183760</v>
      </c>
      <c r="O41" s="38">
        <v>0</v>
      </c>
      <c r="P41" s="38">
        <v>0</v>
      </c>
      <c r="Q41" s="38">
        <v>0</v>
      </c>
      <c r="R41" s="38">
        <v>0</v>
      </c>
      <c r="S41" s="36">
        <v>0</v>
      </c>
      <c r="T41" s="36">
        <v>0</v>
      </c>
      <c r="U41" s="38">
        <v>0</v>
      </c>
      <c r="V41" s="38">
        <v>0</v>
      </c>
      <c r="W41" s="40">
        <f t="shared" si="15"/>
        <v>183760</v>
      </c>
      <c r="X41" s="36">
        <v>0</v>
      </c>
      <c r="Y41" s="40">
        <f t="shared" si="16"/>
        <v>183760</v>
      </c>
    </row>
    <row r="42" spans="1:25" ht="27" customHeight="1" x14ac:dyDescent="0.2">
      <c r="A42" s="276" t="s">
        <v>280</v>
      </c>
      <c r="B42" s="276"/>
      <c r="C42" s="276"/>
      <c r="D42" s="276"/>
      <c r="E42" s="276"/>
      <c r="F42" s="276"/>
      <c r="G42" s="6">
        <v>34</v>
      </c>
      <c r="H42" s="38">
        <v>0</v>
      </c>
      <c r="I42" s="38">
        <v>0</v>
      </c>
      <c r="J42" s="38">
        <v>0</v>
      </c>
      <c r="K42" s="38">
        <v>0</v>
      </c>
      <c r="L42" s="38">
        <v>0</v>
      </c>
      <c r="M42" s="38">
        <v>0</v>
      </c>
      <c r="N42" s="38">
        <v>0</v>
      </c>
      <c r="O42" s="36">
        <v>0</v>
      </c>
      <c r="P42" s="38">
        <v>0</v>
      </c>
      <c r="Q42" s="38">
        <v>0</v>
      </c>
      <c r="R42" s="38">
        <v>0</v>
      </c>
      <c r="S42" s="36">
        <v>0</v>
      </c>
      <c r="T42" s="36">
        <v>0</v>
      </c>
      <c r="U42" s="36">
        <v>0</v>
      </c>
      <c r="V42" s="36">
        <v>0</v>
      </c>
      <c r="W42" s="40">
        <f t="shared" si="15"/>
        <v>0</v>
      </c>
      <c r="X42" s="36">
        <v>0</v>
      </c>
      <c r="Y42" s="40">
        <f t="shared" si="16"/>
        <v>0</v>
      </c>
    </row>
    <row r="43" spans="1:25" ht="20.25" customHeight="1" x14ac:dyDescent="0.2">
      <c r="A43" s="276" t="s">
        <v>417</v>
      </c>
      <c r="B43" s="276"/>
      <c r="C43" s="276"/>
      <c r="D43" s="276"/>
      <c r="E43" s="276"/>
      <c r="F43" s="276"/>
      <c r="G43" s="6">
        <v>35</v>
      </c>
      <c r="H43" s="38">
        <v>0</v>
      </c>
      <c r="I43" s="38">
        <v>0</v>
      </c>
      <c r="J43" s="38">
        <v>0</v>
      </c>
      <c r="K43" s="38">
        <v>0</v>
      </c>
      <c r="L43" s="38">
        <v>0</v>
      </c>
      <c r="M43" s="38">
        <v>0</v>
      </c>
      <c r="N43" s="38">
        <v>0</v>
      </c>
      <c r="O43" s="38">
        <v>0</v>
      </c>
      <c r="P43" s="36">
        <v>0</v>
      </c>
      <c r="Q43" s="38">
        <v>0</v>
      </c>
      <c r="R43" s="38">
        <v>0</v>
      </c>
      <c r="S43" s="36">
        <v>0</v>
      </c>
      <c r="T43" s="36">
        <v>0</v>
      </c>
      <c r="U43" s="36">
        <v>0</v>
      </c>
      <c r="V43" s="36">
        <v>0</v>
      </c>
      <c r="W43" s="40">
        <f t="shared" si="15"/>
        <v>0</v>
      </c>
      <c r="X43" s="36">
        <v>0</v>
      </c>
      <c r="Y43" s="40">
        <f t="shared" si="16"/>
        <v>0</v>
      </c>
    </row>
    <row r="44" spans="1:25" ht="21" customHeight="1" x14ac:dyDescent="0.2">
      <c r="A44" s="276" t="s">
        <v>270</v>
      </c>
      <c r="B44" s="276"/>
      <c r="C44" s="276"/>
      <c r="D44" s="276"/>
      <c r="E44" s="276"/>
      <c r="F44" s="276"/>
      <c r="G44" s="6">
        <v>36</v>
      </c>
      <c r="H44" s="38">
        <v>0</v>
      </c>
      <c r="I44" s="38">
        <v>0</v>
      </c>
      <c r="J44" s="38">
        <v>0</v>
      </c>
      <c r="K44" s="38">
        <v>0</v>
      </c>
      <c r="L44" s="38">
        <v>0</v>
      </c>
      <c r="M44" s="38">
        <v>0</v>
      </c>
      <c r="N44" s="38">
        <v>0</v>
      </c>
      <c r="O44" s="38">
        <v>0</v>
      </c>
      <c r="P44" s="38">
        <v>0</v>
      </c>
      <c r="Q44" s="36">
        <v>0</v>
      </c>
      <c r="R44" s="38">
        <v>0</v>
      </c>
      <c r="S44" s="36">
        <v>0</v>
      </c>
      <c r="T44" s="36">
        <v>0</v>
      </c>
      <c r="U44" s="36">
        <v>0</v>
      </c>
      <c r="V44" s="36">
        <v>0</v>
      </c>
      <c r="W44" s="40">
        <f t="shared" si="15"/>
        <v>0</v>
      </c>
      <c r="X44" s="36">
        <v>0</v>
      </c>
      <c r="Y44" s="40">
        <f t="shared" si="16"/>
        <v>0</v>
      </c>
    </row>
    <row r="45" spans="1:25" ht="29.25" customHeight="1" x14ac:dyDescent="0.2">
      <c r="A45" s="276" t="s">
        <v>271</v>
      </c>
      <c r="B45" s="276"/>
      <c r="C45" s="276"/>
      <c r="D45" s="276"/>
      <c r="E45" s="276"/>
      <c r="F45" s="276"/>
      <c r="G45" s="6">
        <v>37</v>
      </c>
      <c r="H45" s="38">
        <v>0</v>
      </c>
      <c r="I45" s="38">
        <v>0</v>
      </c>
      <c r="J45" s="38">
        <v>0</v>
      </c>
      <c r="K45" s="38">
        <v>0</v>
      </c>
      <c r="L45" s="38">
        <v>0</v>
      </c>
      <c r="M45" s="38">
        <v>0</v>
      </c>
      <c r="N45" s="38">
        <v>0</v>
      </c>
      <c r="O45" s="38">
        <v>0</v>
      </c>
      <c r="P45" s="38">
        <v>0</v>
      </c>
      <c r="Q45" s="38">
        <v>0</v>
      </c>
      <c r="R45" s="36">
        <v>0</v>
      </c>
      <c r="S45" s="36">
        <v>0</v>
      </c>
      <c r="T45" s="36">
        <v>0</v>
      </c>
      <c r="U45" s="36">
        <v>0</v>
      </c>
      <c r="V45" s="36">
        <v>0</v>
      </c>
      <c r="W45" s="40">
        <f t="shared" si="15"/>
        <v>0</v>
      </c>
      <c r="X45" s="36">
        <v>0</v>
      </c>
      <c r="Y45" s="40">
        <f t="shared" si="16"/>
        <v>0</v>
      </c>
    </row>
    <row r="46" spans="1:25" ht="21" customHeight="1" x14ac:dyDescent="0.2">
      <c r="A46" s="276" t="s">
        <v>281</v>
      </c>
      <c r="B46" s="276"/>
      <c r="C46" s="276"/>
      <c r="D46" s="276"/>
      <c r="E46" s="276"/>
      <c r="F46" s="276"/>
      <c r="G46" s="6">
        <v>38</v>
      </c>
      <c r="H46" s="38">
        <v>0</v>
      </c>
      <c r="I46" s="38">
        <v>0</v>
      </c>
      <c r="J46" s="38">
        <v>0</v>
      </c>
      <c r="K46" s="38">
        <v>0</v>
      </c>
      <c r="L46" s="38">
        <v>0</v>
      </c>
      <c r="M46" s="38">
        <v>0</v>
      </c>
      <c r="N46" s="36">
        <v>0</v>
      </c>
      <c r="O46" s="36">
        <v>0</v>
      </c>
      <c r="P46" s="36">
        <v>0</v>
      </c>
      <c r="Q46" s="36">
        <v>0</v>
      </c>
      <c r="R46" s="36">
        <v>0</v>
      </c>
      <c r="S46" s="36">
        <v>0</v>
      </c>
      <c r="T46" s="36">
        <v>0</v>
      </c>
      <c r="U46" s="36">
        <v>0</v>
      </c>
      <c r="V46" s="36">
        <v>0</v>
      </c>
      <c r="W46" s="40">
        <f t="shared" si="15"/>
        <v>0</v>
      </c>
      <c r="X46" s="36">
        <v>0</v>
      </c>
      <c r="Y46" s="40">
        <f t="shared" si="16"/>
        <v>0</v>
      </c>
    </row>
    <row r="47" spans="1:25" ht="12.75" customHeight="1" x14ac:dyDescent="0.2">
      <c r="A47" s="276" t="s">
        <v>273</v>
      </c>
      <c r="B47" s="276"/>
      <c r="C47" s="276"/>
      <c r="D47" s="276"/>
      <c r="E47" s="276"/>
      <c r="F47" s="276"/>
      <c r="G47" s="6">
        <v>39</v>
      </c>
      <c r="H47" s="38">
        <v>0</v>
      </c>
      <c r="I47" s="38">
        <v>0</v>
      </c>
      <c r="J47" s="38">
        <v>0</v>
      </c>
      <c r="K47" s="38">
        <v>0</v>
      </c>
      <c r="L47" s="38">
        <v>0</v>
      </c>
      <c r="M47" s="38">
        <v>0</v>
      </c>
      <c r="N47" s="36">
        <v>0</v>
      </c>
      <c r="O47" s="36">
        <v>0</v>
      </c>
      <c r="P47" s="36">
        <v>0</v>
      </c>
      <c r="Q47" s="36">
        <v>0</v>
      </c>
      <c r="R47" s="36">
        <v>0</v>
      </c>
      <c r="S47" s="36">
        <v>0</v>
      </c>
      <c r="T47" s="36">
        <v>0</v>
      </c>
      <c r="U47" s="36">
        <v>0</v>
      </c>
      <c r="V47" s="36">
        <v>0</v>
      </c>
      <c r="W47" s="40">
        <f t="shared" si="15"/>
        <v>0</v>
      </c>
      <c r="X47" s="36">
        <v>0</v>
      </c>
      <c r="Y47" s="40">
        <f t="shared" si="16"/>
        <v>0</v>
      </c>
    </row>
    <row r="48" spans="1:25" ht="12.75" customHeight="1" x14ac:dyDescent="0.2">
      <c r="A48" s="276" t="s">
        <v>274</v>
      </c>
      <c r="B48" s="276"/>
      <c r="C48" s="276"/>
      <c r="D48" s="276"/>
      <c r="E48" s="276"/>
      <c r="F48" s="276"/>
      <c r="G48" s="6">
        <v>40</v>
      </c>
      <c r="H48" s="36">
        <v>0</v>
      </c>
      <c r="I48" s="36">
        <v>0</v>
      </c>
      <c r="J48" s="36">
        <v>0</v>
      </c>
      <c r="K48" s="36">
        <v>0</v>
      </c>
      <c r="L48" s="36">
        <v>0</v>
      </c>
      <c r="M48" s="36">
        <v>0</v>
      </c>
      <c r="N48" s="36">
        <v>0</v>
      </c>
      <c r="O48" s="36">
        <v>0</v>
      </c>
      <c r="P48" s="36">
        <v>0</v>
      </c>
      <c r="Q48" s="36">
        <v>0</v>
      </c>
      <c r="R48" s="36">
        <v>0</v>
      </c>
      <c r="S48" s="36">
        <v>0</v>
      </c>
      <c r="T48" s="36">
        <v>0</v>
      </c>
      <c r="U48" s="36">
        <v>0</v>
      </c>
      <c r="V48" s="36">
        <v>0</v>
      </c>
      <c r="W48" s="40">
        <f t="shared" si="15"/>
        <v>0</v>
      </c>
      <c r="X48" s="36">
        <v>0</v>
      </c>
      <c r="Y48" s="40">
        <f t="shared" si="16"/>
        <v>0</v>
      </c>
    </row>
    <row r="49" spans="1:25" ht="12.75" customHeight="1" x14ac:dyDescent="0.2">
      <c r="A49" s="276" t="s">
        <v>275</v>
      </c>
      <c r="B49" s="276"/>
      <c r="C49" s="276"/>
      <c r="D49" s="276"/>
      <c r="E49" s="276"/>
      <c r="F49" s="276"/>
      <c r="G49" s="6">
        <v>41</v>
      </c>
      <c r="H49" s="38">
        <v>0</v>
      </c>
      <c r="I49" s="38">
        <v>0</v>
      </c>
      <c r="J49" s="38">
        <v>0</v>
      </c>
      <c r="K49" s="38">
        <v>0</v>
      </c>
      <c r="L49" s="38">
        <v>0</v>
      </c>
      <c r="M49" s="38">
        <v>0</v>
      </c>
      <c r="N49" s="36">
        <v>0</v>
      </c>
      <c r="O49" s="36">
        <v>0</v>
      </c>
      <c r="P49" s="36">
        <v>0</v>
      </c>
      <c r="Q49" s="36">
        <v>0</v>
      </c>
      <c r="R49" s="36">
        <v>0</v>
      </c>
      <c r="S49" s="36">
        <v>0</v>
      </c>
      <c r="T49" s="36">
        <v>0</v>
      </c>
      <c r="U49" s="36">
        <v>0</v>
      </c>
      <c r="V49" s="36">
        <v>0</v>
      </c>
      <c r="W49" s="40">
        <f t="shared" si="15"/>
        <v>0</v>
      </c>
      <c r="X49" s="36">
        <v>0</v>
      </c>
      <c r="Y49" s="40">
        <f t="shared" si="16"/>
        <v>0</v>
      </c>
    </row>
    <row r="50" spans="1:25" ht="24" customHeight="1" x14ac:dyDescent="0.2">
      <c r="A50" s="276" t="s">
        <v>418</v>
      </c>
      <c r="B50" s="276"/>
      <c r="C50" s="276"/>
      <c r="D50" s="276"/>
      <c r="E50" s="276"/>
      <c r="F50" s="276"/>
      <c r="G50" s="6">
        <v>42</v>
      </c>
      <c r="H50" s="36">
        <v>0</v>
      </c>
      <c r="I50" s="36">
        <f>-49393+125910</f>
        <v>76517</v>
      </c>
      <c r="J50" s="36">
        <v>0</v>
      </c>
      <c r="K50" s="36">
        <v>0</v>
      </c>
      <c r="L50" s="36">
        <v>0</v>
      </c>
      <c r="M50" s="36">
        <v>0</v>
      </c>
      <c r="N50" s="36">
        <v>0</v>
      </c>
      <c r="O50" s="36">
        <v>0</v>
      </c>
      <c r="P50" s="36">
        <v>0</v>
      </c>
      <c r="Q50" s="36">
        <v>0</v>
      </c>
      <c r="R50" s="36">
        <v>0</v>
      </c>
      <c r="S50" s="36">
        <v>0</v>
      </c>
      <c r="T50" s="36">
        <v>0</v>
      </c>
      <c r="U50" s="36">
        <v>6932</v>
      </c>
      <c r="V50" s="36">
        <v>0</v>
      </c>
      <c r="W50" s="40">
        <f t="shared" si="15"/>
        <v>83449</v>
      </c>
      <c r="X50" s="36">
        <v>0</v>
      </c>
      <c r="Y50" s="40">
        <f t="shared" si="16"/>
        <v>83449</v>
      </c>
    </row>
    <row r="51" spans="1:25" ht="26.25" customHeight="1" x14ac:dyDescent="0.2">
      <c r="A51" s="276" t="s">
        <v>419</v>
      </c>
      <c r="B51" s="276"/>
      <c r="C51" s="276"/>
      <c r="D51" s="276"/>
      <c r="E51" s="276"/>
      <c r="F51" s="276"/>
      <c r="G51" s="6">
        <v>43</v>
      </c>
      <c r="H51" s="36">
        <v>0</v>
      </c>
      <c r="I51" s="36">
        <v>0</v>
      </c>
      <c r="J51" s="36">
        <v>0</v>
      </c>
      <c r="K51" s="36">
        <v>0</v>
      </c>
      <c r="L51" s="36">
        <v>0</v>
      </c>
      <c r="M51" s="36">
        <v>0</v>
      </c>
      <c r="N51" s="36">
        <v>0</v>
      </c>
      <c r="O51" s="36">
        <v>0</v>
      </c>
      <c r="P51" s="36">
        <v>0</v>
      </c>
      <c r="Q51" s="36">
        <v>0</v>
      </c>
      <c r="R51" s="36">
        <v>0</v>
      </c>
      <c r="S51" s="36">
        <v>0</v>
      </c>
      <c r="T51" s="36">
        <v>0</v>
      </c>
      <c r="U51" s="36">
        <v>0</v>
      </c>
      <c r="V51" s="36">
        <v>0</v>
      </c>
      <c r="W51" s="40">
        <f t="shared" si="15"/>
        <v>0</v>
      </c>
      <c r="X51" s="36">
        <v>0</v>
      </c>
      <c r="Y51" s="40">
        <f t="shared" si="16"/>
        <v>0</v>
      </c>
    </row>
    <row r="52" spans="1:25" ht="22.5" customHeight="1" x14ac:dyDescent="0.2">
      <c r="A52" s="276" t="s">
        <v>420</v>
      </c>
      <c r="B52" s="276"/>
      <c r="C52" s="276"/>
      <c r="D52" s="276"/>
      <c r="E52" s="276"/>
      <c r="F52" s="276"/>
      <c r="G52" s="6">
        <v>44</v>
      </c>
      <c r="H52" s="36">
        <v>0</v>
      </c>
      <c r="I52" s="36">
        <v>0</v>
      </c>
      <c r="J52" s="36">
        <v>0</v>
      </c>
      <c r="K52" s="36">
        <v>0</v>
      </c>
      <c r="L52" s="36">
        <v>0</v>
      </c>
      <c r="M52" s="36">
        <v>0</v>
      </c>
      <c r="N52" s="36">
        <v>0</v>
      </c>
      <c r="O52" s="36">
        <v>0</v>
      </c>
      <c r="P52" s="36">
        <v>0</v>
      </c>
      <c r="Q52" s="36">
        <v>0</v>
      </c>
      <c r="R52" s="36">
        <v>0</v>
      </c>
      <c r="S52" s="36">
        <v>0</v>
      </c>
      <c r="T52" s="36">
        <v>0</v>
      </c>
      <c r="U52" s="36">
        <v>0</v>
      </c>
      <c r="V52" s="36">
        <v>0</v>
      </c>
      <c r="W52" s="40">
        <f t="shared" si="15"/>
        <v>0</v>
      </c>
      <c r="X52" s="36">
        <v>0</v>
      </c>
      <c r="Y52" s="40">
        <f t="shared" si="16"/>
        <v>0</v>
      </c>
    </row>
    <row r="53" spans="1:25" ht="12.75" customHeight="1" x14ac:dyDescent="0.2">
      <c r="A53" s="276" t="s">
        <v>276</v>
      </c>
      <c r="B53" s="276"/>
      <c r="C53" s="276"/>
      <c r="D53" s="276"/>
      <c r="E53" s="276"/>
      <c r="F53" s="276"/>
      <c r="G53" s="6">
        <v>45</v>
      </c>
      <c r="H53" s="36">
        <v>0</v>
      </c>
      <c r="I53" s="36">
        <v>0</v>
      </c>
      <c r="J53" s="36">
        <v>0</v>
      </c>
      <c r="K53" s="36">
        <v>0</v>
      </c>
      <c r="L53" s="36">
        <v>1543187</v>
      </c>
      <c r="M53" s="36">
        <v>0</v>
      </c>
      <c r="N53" s="36">
        <v>0</v>
      </c>
      <c r="O53" s="36">
        <v>0</v>
      </c>
      <c r="P53" s="36">
        <v>0</v>
      </c>
      <c r="Q53" s="36">
        <v>0</v>
      </c>
      <c r="R53" s="36">
        <v>0</v>
      </c>
      <c r="S53" s="36">
        <v>0</v>
      </c>
      <c r="T53" s="36">
        <v>0</v>
      </c>
      <c r="U53" s="36">
        <v>0</v>
      </c>
      <c r="V53" s="36">
        <v>0</v>
      </c>
      <c r="W53" s="40">
        <f t="shared" si="15"/>
        <v>-1543187</v>
      </c>
      <c r="X53" s="36">
        <v>0</v>
      </c>
      <c r="Y53" s="40">
        <f t="shared" si="16"/>
        <v>-1543187</v>
      </c>
    </row>
    <row r="54" spans="1:25" ht="12.75" customHeight="1" x14ac:dyDescent="0.2">
      <c r="A54" s="276" t="s">
        <v>421</v>
      </c>
      <c r="B54" s="276"/>
      <c r="C54" s="276"/>
      <c r="D54" s="276"/>
      <c r="E54" s="276"/>
      <c r="F54" s="276"/>
      <c r="G54" s="6">
        <v>46</v>
      </c>
      <c r="H54" s="36">
        <v>0</v>
      </c>
      <c r="I54" s="36">
        <v>0</v>
      </c>
      <c r="J54" s="36">
        <v>0</v>
      </c>
      <c r="K54" s="36">
        <v>0</v>
      </c>
      <c r="L54" s="36">
        <v>-150029</v>
      </c>
      <c r="M54" s="36">
        <v>0</v>
      </c>
      <c r="N54" s="36">
        <v>0</v>
      </c>
      <c r="O54" s="36">
        <v>0</v>
      </c>
      <c r="P54" s="36">
        <v>0</v>
      </c>
      <c r="Q54" s="36">
        <v>0</v>
      </c>
      <c r="R54" s="36">
        <v>0</v>
      </c>
      <c r="S54" s="36">
        <v>0</v>
      </c>
      <c r="T54" s="36">
        <v>0</v>
      </c>
      <c r="U54" s="36">
        <v>0</v>
      </c>
      <c r="V54" s="36">
        <v>0</v>
      </c>
      <c r="W54" s="40">
        <f t="shared" si="15"/>
        <v>150029</v>
      </c>
      <c r="X54" s="36">
        <v>0</v>
      </c>
      <c r="Y54" s="40">
        <f t="shared" si="16"/>
        <v>150029</v>
      </c>
    </row>
    <row r="55" spans="1:25" ht="12.75" customHeight="1" x14ac:dyDescent="0.2">
      <c r="A55" s="276" t="s">
        <v>429</v>
      </c>
      <c r="B55" s="276"/>
      <c r="C55" s="276"/>
      <c r="D55" s="276"/>
      <c r="E55" s="276"/>
      <c r="F55" s="276"/>
      <c r="G55" s="6">
        <v>47</v>
      </c>
      <c r="H55" s="36">
        <v>0</v>
      </c>
      <c r="I55" s="36">
        <v>0</v>
      </c>
      <c r="J55" s="36">
        <v>0</v>
      </c>
      <c r="K55" s="36">
        <v>0</v>
      </c>
      <c r="L55" s="36">
        <v>0</v>
      </c>
      <c r="M55" s="36">
        <v>0</v>
      </c>
      <c r="N55" s="36">
        <v>0</v>
      </c>
      <c r="O55" s="36">
        <v>0</v>
      </c>
      <c r="P55" s="36">
        <v>0</v>
      </c>
      <c r="Q55" s="36">
        <v>0</v>
      </c>
      <c r="R55" s="36">
        <v>0</v>
      </c>
      <c r="S55" s="36">
        <v>0</v>
      </c>
      <c r="T55" s="36">
        <v>0</v>
      </c>
      <c r="U55" s="36">
        <v>0</v>
      </c>
      <c r="V55" s="36">
        <v>0</v>
      </c>
      <c r="W55" s="40">
        <f t="shared" si="15"/>
        <v>0</v>
      </c>
      <c r="X55" s="36">
        <v>0</v>
      </c>
      <c r="Y55" s="40">
        <f t="shared" si="16"/>
        <v>0</v>
      </c>
    </row>
    <row r="56" spans="1:25" ht="12.75" customHeight="1" x14ac:dyDescent="0.2">
      <c r="A56" s="276" t="s">
        <v>422</v>
      </c>
      <c r="B56" s="276"/>
      <c r="C56" s="276"/>
      <c r="D56" s="276"/>
      <c r="E56" s="276"/>
      <c r="F56" s="276"/>
      <c r="G56" s="6">
        <v>48</v>
      </c>
      <c r="H56" s="36">
        <v>0</v>
      </c>
      <c r="I56" s="36">
        <v>0</v>
      </c>
      <c r="J56" s="36">
        <v>0</v>
      </c>
      <c r="K56" s="36">
        <v>0</v>
      </c>
      <c r="L56" s="36">
        <v>0</v>
      </c>
      <c r="M56" s="36">
        <v>0</v>
      </c>
      <c r="N56" s="36">
        <v>0</v>
      </c>
      <c r="O56" s="36">
        <v>0</v>
      </c>
      <c r="P56" s="36">
        <v>0</v>
      </c>
      <c r="Q56" s="36">
        <v>0</v>
      </c>
      <c r="R56" s="36">
        <v>0</v>
      </c>
      <c r="S56" s="36">
        <v>0</v>
      </c>
      <c r="T56" s="36">
        <v>0</v>
      </c>
      <c r="U56" s="36">
        <v>0</v>
      </c>
      <c r="V56" s="36">
        <v>0</v>
      </c>
      <c r="W56" s="40">
        <f t="shared" si="15"/>
        <v>0</v>
      </c>
      <c r="X56" s="36">
        <v>0</v>
      </c>
      <c r="Y56" s="40">
        <f t="shared" si="16"/>
        <v>0</v>
      </c>
    </row>
    <row r="57" spans="1:25" ht="12.75" customHeight="1" x14ac:dyDescent="0.2">
      <c r="A57" s="276" t="s">
        <v>430</v>
      </c>
      <c r="B57" s="276"/>
      <c r="C57" s="276"/>
      <c r="D57" s="276"/>
      <c r="E57" s="276"/>
      <c r="F57" s="276"/>
      <c r="G57" s="6">
        <v>49</v>
      </c>
      <c r="H57" s="36">
        <v>0</v>
      </c>
      <c r="I57" s="36">
        <v>0</v>
      </c>
      <c r="J57" s="36">
        <v>0</v>
      </c>
      <c r="K57" s="36">
        <v>0</v>
      </c>
      <c r="L57" s="36">
        <v>0</v>
      </c>
      <c r="M57" s="36">
        <v>0</v>
      </c>
      <c r="N57" s="36">
        <v>0</v>
      </c>
      <c r="O57" s="36">
        <v>0</v>
      </c>
      <c r="P57" s="36">
        <v>0</v>
      </c>
      <c r="Q57" s="36">
        <v>0</v>
      </c>
      <c r="R57" s="36">
        <v>0</v>
      </c>
      <c r="S57" s="36">
        <v>0</v>
      </c>
      <c r="T57" s="36">
        <v>0</v>
      </c>
      <c r="U57" s="36">
        <v>0</v>
      </c>
      <c r="V57" s="36">
        <v>0</v>
      </c>
      <c r="W57" s="40">
        <f t="shared" si="15"/>
        <v>0</v>
      </c>
      <c r="X57" s="36">
        <v>0</v>
      </c>
      <c r="Y57" s="40">
        <f t="shared" si="16"/>
        <v>0</v>
      </c>
    </row>
    <row r="58" spans="1:25" ht="12.75" customHeight="1" x14ac:dyDescent="0.2">
      <c r="A58" s="276" t="s">
        <v>424</v>
      </c>
      <c r="B58" s="276"/>
      <c r="C58" s="276"/>
      <c r="D58" s="276"/>
      <c r="E58" s="276"/>
      <c r="F58" s="276"/>
      <c r="G58" s="6">
        <v>50</v>
      </c>
      <c r="H58" s="36">
        <v>0</v>
      </c>
      <c r="I58" s="36">
        <v>0</v>
      </c>
      <c r="J58" s="36">
        <v>0</v>
      </c>
      <c r="K58" s="36">
        <v>0</v>
      </c>
      <c r="L58" s="36">
        <v>0</v>
      </c>
      <c r="M58" s="36">
        <v>0</v>
      </c>
      <c r="N58" s="36">
        <v>0</v>
      </c>
      <c r="O58" s="36">
        <v>0</v>
      </c>
      <c r="P58" s="36">
        <v>0</v>
      </c>
      <c r="Q58" s="36">
        <v>0</v>
      </c>
      <c r="R58" s="36">
        <v>0</v>
      </c>
      <c r="S58" s="36">
        <v>0</v>
      </c>
      <c r="T58" s="36">
        <v>0</v>
      </c>
      <c r="U58" s="36">
        <v>0</v>
      </c>
      <c r="V58" s="36">
        <v>0</v>
      </c>
      <c r="W58" s="40">
        <f t="shared" si="15"/>
        <v>0</v>
      </c>
      <c r="X58" s="36">
        <v>0</v>
      </c>
      <c r="Y58" s="40">
        <f t="shared" si="16"/>
        <v>0</v>
      </c>
    </row>
    <row r="59" spans="1:25" ht="25.5" customHeight="1" x14ac:dyDescent="0.2">
      <c r="A59" s="277" t="s">
        <v>431</v>
      </c>
      <c r="B59" s="277"/>
      <c r="C59" s="277"/>
      <c r="D59" s="277"/>
      <c r="E59" s="277"/>
      <c r="F59" s="277"/>
      <c r="G59" s="8">
        <v>51</v>
      </c>
      <c r="H59" s="39">
        <f>SUM(H39:H58)</f>
        <v>207897095</v>
      </c>
      <c r="I59" s="39">
        <f t="shared" ref="I59:Y59" si="17">SUM(I39:I58)</f>
        <v>24856485</v>
      </c>
      <c r="J59" s="39">
        <f t="shared" si="17"/>
        <v>13081637</v>
      </c>
      <c r="K59" s="39">
        <f t="shared" si="17"/>
        <v>19590484</v>
      </c>
      <c r="L59" s="39">
        <f t="shared" si="17"/>
        <v>7026898</v>
      </c>
      <c r="M59" s="39">
        <f t="shared" si="17"/>
        <v>9889317</v>
      </c>
      <c r="N59" s="39">
        <f t="shared" si="17"/>
        <v>121519570</v>
      </c>
      <c r="O59" s="39">
        <f t="shared" si="17"/>
        <v>0</v>
      </c>
      <c r="P59" s="39">
        <f t="shared" si="17"/>
        <v>0</v>
      </c>
      <c r="Q59" s="39">
        <f t="shared" si="17"/>
        <v>0</v>
      </c>
      <c r="R59" s="39">
        <f t="shared" si="17"/>
        <v>0</v>
      </c>
      <c r="S59" s="39">
        <f t="shared" si="17"/>
        <v>0</v>
      </c>
      <c r="T59" s="39">
        <f t="shared" si="17"/>
        <v>0</v>
      </c>
      <c r="U59" s="39">
        <f t="shared" si="17"/>
        <v>128248248</v>
      </c>
      <c r="V59" s="39">
        <f t="shared" si="17"/>
        <v>15665663</v>
      </c>
      <c r="W59" s="39">
        <f t="shared" si="17"/>
        <v>533721601</v>
      </c>
      <c r="X59" s="39">
        <f t="shared" si="17"/>
        <v>9758854</v>
      </c>
      <c r="Y59" s="39">
        <f t="shared" si="17"/>
        <v>543480455</v>
      </c>
    </row>
    <row r="60" spans="1:25" x14ac:dyDescent="0.2">
      <c r="A60" s="278" t="s">
        <v>277</v>
      </c>
      <c r="B60" s="279"/>
      <c r="C60" s="279"/>
      <c r="D60" s="279"/>
      <c r="E60" s="279"/>
      <c r="F60" s="279"/>
      <c r="G60" s="279"/>
      <c r="H60" s="279"/>
      <c r="I60" s="279"/>
      <c r="J60" s="279"/>
      <c r="K60" s="279"/>
      <c r="L60" s="279"/>
      <c r="M60" s="279"/>
      <c r="N60" s="279"/>
      <c r="O60" s="279"/>
      <c r="P60" s="279"/>
      <c r="Q60" s="279"/>
      <c r="R60" s="279"/>
      <c r="S60" s="279"/>
      <c r="T60" s="279"/>
      <c r="U60" s="279"/>
      <c r="V60" s="279"/>
      <c r="W60" s="279"/>
      <c r="X60" s="279"/>
      <c r="Y60" s="279"/>
    </row>
    <row r="61" spans="1:25" ht="31.5" customHeight="1" x14ac:dyDescent="0.2">
      <c r="A61" s="274" t="s">
        <v>432</v>
      </c>
      <c r="B61" s="274"/>
      <c r="C61" s="274"/>
      <c r="D61" s="274"/>
      <c r="E61" s="274"/>
      <c r="F61" s="274"/>
      <c r="G61" s="7">
        <v>52</v>
      </c>
      <c r="H61" s="40">
        <f>SUM(H41:H49)</f>
        <v>0</v>
      </c>
      <c r="I61" s="40">
        <f t="shared" ref="I61:Y61" si="18">SUM(I41:I49)</f>
        <v>0</v>
      </c>
      <c r="J61" s="40">
        <f t="shared" si="18"/>
        <v>0</v>
      </c>
      <c r="K61" s="40">
        <f t="shared" si="18"/>
        <v>0</v>
      </c>
      <c r="L61" s="40">
        <f t="shared" si="18"/>
        <v>0</v>
      </c>
      <c r="M61" s="40">
        <f t="shared" si="18"/>
        <v>0</v>
      </c>
      <c r="N61" s="40">
        <f t="shared" si="18"/>
        <v>183760</v>
      </c>
      <c r="O61" s="40">
        <f t="shared" si="18"/>
        <v>0</v>
      </c>
      <c r="P61" s="40">
        <f t="shared" si="18"/>
        <v>0</v>
      </c>
      <c r="Q61" s="40">
        <f t="shared" si="18"/>
        <v>0</v>
      </c>
      <c r="R61" s="40">
        <f t="shared" si="18"/>
        <v>0</v>
      </c>
      <c r="S61" s="40">
        <f t="shared" ref="S61:T61" si="19">SUM(S41:S49)</f>
        <v>0</v>
      </c>
      <c r="T61" s="40">
        <f t="shared" si="19"/>
        <v>0</v>
      </c>
      <c r="U61" s="40">
        <f t="shared" si="18"/>
        <v>0</v>
      </c>
      <c r="V61" s="40">
        <f t="shared" si="18"/>
        <v>0</v>
      </c>
      <c r="W61" s="40">
        <f t="shared" si="18"/>
        <v>183760</v>
      </c>
      <c r="X61" s="40">
        <f t="shared" si="18"/>
        <v>0</v>
      </c>
      <c r="Y61" s="40">
        <f t="shared" si="18"/>
        <v>183760</v>
      </c>
    </row>
    <row r="62" spans="1:25" ht="27.75" customHeight="1" x14ac:dyDescent="0.2">
      <c r="A62" s="274" t="s">
        <v>433</v>
      </c>
      <c r="B62" s="274"/>
      <c r="C62" s="274"/>
      <c r="D62" s="274"/>
      <c r="E62" s="274"/>
      <c r="F62" s="274"/>
      <c r="G62" s="7">
        <v>53</v>
      </c>
      <c r="H62" s="40">
        <f>H40+H61</f>
        <v>0</v>
      </c>
      <c r="I62" s="40">
        <f t="shared" ref="I62:Y62" si="20">I40+I61</f>
        <v>0</v>
      </c>
      <c r="J62" s="40">
        <f t="shared" si="20"/>
        <v>0</v>
      </c>
      <c r="K62" s="40">
        <f t="shared" si="20"/>
        <v>0</v>
      </c>
      <c r="L62" s="40">
        <f t="shared" si="20"/>
        <v>0</v>
      </c>
      <c r="M62" s="40">
        <f t="shared" si="20"/>
        <v>0</v>
      </c>
      <c r="N62" s="40">
        <f t="shared" si="20"/>
        <v>183760</v>
      </c>
      <c r="O62" s="40">
        <f t="shared" si="20"/>
        <v>0</v>
      </c>
      <c r="P62" s="40">
        <f t="shared" si="20"/>
        <v>0</v>
      </c>
      <c r="Q62" s="40">
        <f t="shared" si="20"/>
        <v>0</v>
      </c>
      <c r="R62" s="40">
        <f t="shared" si="20"/>
        <v>0</v>
      </c>
      <c r="S62" s="40">
        <f t="shared" ref="S62:T62" si="21">S40+S61</f>
        <v>0</v>
      </c>
      <c r="T62" s="40">
        <f t="shared" si="21"/>
        <v>0</v>
      </c>
      <c r="U62" s="40">
        <f t="shared" si="20"/>
        <v>0</v>
      </c>
      <c r="V62" s="40">
        <f t="shared" si="20"/>
        <v>15665663</v>
      </c>
      <c r="W62" s="40">
        <f t="shared" si="20"/>
        <v>15849423</v>
      </c>
      <c r="X62" s="40">
        <f t="shared" si="20"/>
        <v>334906</v>
      </c>
      <c r="Y62" s="40">
        <f t="shared" si="20"/>
        <v>16184329</v>
      </c>
    </row>
    <row r="63" spans="1:25" ht="29.25" customHeight="1" x14ac:dyDescent="0.2">
      <c r="A63" s="275" t="s">
        <v>434</v>
      </c>
      <c r="B63" s="275"/>
      <c r="C63" s="275"/>
      <c r="D63" s="275"/>
      <c r="E63" s="275"/>
      <c r="F63" s="275"/>
      <c r="G63" s="8">
        <v>54</v>
      </c>
      <c r="H63" s="41">
        <f>SUM(H50:H58)</f>
        <v>0</v>
      </c>
      <c r="I63" s="41">
        <f t="shared" ref="I63:Y63" si="22">SUM(I50:I58)</f>
        <v>76517</v>
      </c>
      <c r="J63" s="41">
        <f t="shared" si="22"/>
        <v>0</v>
      </c>
      <c r="K63" s="41">
        <f t="shared" si="22"/>
        <v>0</v>
      </c>
      <c r="L63" s="41">
        <f t="shared" si="22"/>
        <v>1393158</v>
      </c>
      <c r="M63" s="41">
        <f t="shared" si="22"/>
        <v>0</v>
      </c>
      <c r="N63" s="41">
        <f t="shared" si="22"/>
        <v>0</v>
      </c>
      <c r="O63" s="41">
        <f t="shared" si="22"/>
        <v>0</v>
      </c>
      <c r="P63" s="41">
        <f t="shared" si="22"/>
        <v>0</v>
      </c>
      <c r="Q63" s="41">
        <f t="shared" si="22"/>
        <v>0</v>
      </c>
      <c r="R63" s="41">
        <f t="shared" si="22"/>
        <v>0</v>
      </c>
      <c r="S63" s="41">
        <f t="shared" ref="S63:T63" si="23">SUM(S50:S58)</f>
        <v>0</v>
      </c>
      <c r="T63" s="41">
        <f t="shared" si="23"/>
        <v>0</v>
      </c>
      <c r="U63" s="41">
        <f t="shared" si="22"/>
        <v>6932</v>
      </c>
      <c r="V63" s="41">
        <f t="shared" si="22"/>
        <v>0</v>
      </c>
      <c r="W63" s="41">
        <f t="shared" si="22"/>
        <v>-1309709</v>
      </c>
      <c r="X63" s="41">
        <f t="shared" si="22"/>
        <v>0</v>
      </c>
      <c r="Y63" s="41">
        <f t="shared" si="22"/>
        <v>-1309709</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15748031496062992" right="0.15748031496062992" top="0.19685039370078741" bottom="0.19685039370078741" header="0.51181102362204722" footer="0.51181102362204722"/>
  <pageSetup paperSize="9" scale="46"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6"/>
  <sheetViews>
    <sheetView zoomScaleNormal="100" workbookViewId="0">
      <selection sqref="A1:I36"/>
    </sheetView>
  </sheetViews>
  <sheetFormatPr defaultRowHeight="12.75" x14ac:dyDescent="0.2"/>
  <cols>
    <col min="4" max="5" width="2.7109375" customWidth="1"/>
    <col min="6" max="6" width="50.7109375" customWidth="1"/>
    <col min="7" max="7" width="0.140625" customWidth="1"/>
    <col min="8" max="8" width="9.140625" hidden="1" customWidth="1"/>
    <col min="9" max="9" width="17.28515625" customWidth="1"/>
  </cols>
  <sheetData>
    <row r="1" spans="1:9" ht="148.5" customHeight="1" x14ac:dyDescent="0.2">
      <c r="A1" s="301" t="s">
        <v>480</v>
      </c>
      <c r="B1" s="302"/>
      <c r="C1" s="302"/>
      <c r="D1" s="302"/>
      <c r="E1" s="302"/>
      <c r="F1" s="302"/>
      <c r="G1" s="302"/>
      <c r="H1" s="302"/>
      <c r="I1" s="302"/>
    </row>
    <row r="2" spans="1:9" ht="72.75" customHeight="1" x14ac:dyDescent="0.2">
      <c r="A2" s="302"/>
      <c r="B2" s="302"/>
      <c r="C2" s="302"/>
      <c r="D2" s="302"/>
      <c r="E2" s="302"/>
      <c r="F2" s="302"/>
      <c r="G2" s="302"/>
      <c r="H2" s="302"/>
      <c r="I2" s="302"/>
    </row>
    <row r="3" spans="1:9" ht="41.25" customHeight="1" x14ac:dyDescent="0.2">
      <c r="A3" s="302"/>
      <c r="B3" s="302"/>
      <c r="C3" s="302"/>
      <c r="D3" s="302"/>
      <c r="E3" s="302"/>
      <c r="F3" s="302"/>
      <c r="G3" s="302"/>
      <c r="H3" s="302"/>
      <c r="I3" s="302"/>
    </row>
    <row r="4" spans="1:9" ht="65.25" customHeight="1" x14ac:dyDescent="0.2">
      <c r="A4" s="302"/>
      <c r="B4" s="302"/>
      <c r="C4" s="302"/>
      <c r="D4" s="302"/>
      <c r="E4" s="302"/>
      <c r="F4" s="302"/>
      <c r="G4" s="302"/>
      <c r="H4" s="302"/>
      <c r="I4" s="302"/>
    </row>
    <row r="5" spans="1:9" ht="37.5" customHeight="1" x14ac:dyDescent="0.2">
      <c r="A5" s="302"/>
      <c r="B5" s="302"/>
      <c r="C5" s="302"/>
      <c r="D5" s="302"/>
      <c r="E5" s="302"/>
      <c r="F5" s="302"/>
      <c r="G5" s="302"/>
      <c r="H5" s="302"/>
      <c r="I5" s="302"/>
    </row>
    <row r="6" spans="1:9" ht="21.75" customHeight="1" x14ac:dyDescent="0.2">
      <c r="A6" s="302"/>
      <c r="B6" s="302"/>
      <c r="C6" s="302"/>
      <c r="D6" s="302"/>
      <c r="E6" s="302"/>
      <c r="F6" s="302"/>
      <c r="G6" s="302"/>
      <c r="H6" s="302"/>
      <c r="I6" s="302"/>
    </row>
    <row r="7" spans="1:9" ht="36" customHeight="1" x14ac:dyDescent="0.2">
      <c r="A7" s="302"/>
      <c r="B7" s="302"/>
      <c r="C7" s="302"/>
      <c r="D7" s="302"/>
      <c r="E7" s="302"/>
      <c r="F7" s="302"/>
      <c r="G7" s="302"/>
      <c r="H7" s="302"/>
      <c r="I7" s="302"/>
    </row>
    <row r="8" spans="1:9" ht="51.75" customHeight="1" x14ac:dyDescent="0.2">
      <c r="A8" s="302"/>
      <c r="B8" s="302"/>
      <c r="C8" s="302"/>
      <c r="D8" s="302"/>
      <c r="E8" s="302"/>
      <c r="F8" s="302"/>
      <c r="G8" s="302"/>
      <c r="H8" s="302"/>
      <c r="I8" s="302"/>
    </row>
    <row r="9" spans="1:9" ht="27.75" customHeight="1" x14ac:dyDescent="0.2">
      <c r="A9" s="302"/>
      <c r="B9" s="302"/>
      <c r="C9" s="302"/>
      <c r="D9" s="302"/>
      <c r="E9" s="302"/>
      <c r="F9" s="302"/>
      <c r="G9" s="302"/>
      <c r="H9" s="302"/>
      <c r="I9" s="302"/>
    </row>
    <row r="10" spans="1:9" ht="63" customHeight="1" x14ac:dyDescent="0.2">
      <c r="A10" s="302"/>
      <c r="B10" s="302"/>
      <c r="C10" s="302"/>
      <c r="D10" s="302"/>
      <c r="E10" s="302"/>
      <c r="F10" s="302"/>
      <c r="G10" s="302"/>
      <c r="H10" s="302"/>
      <c r="I10" s="302"/>
    </row>
    <row r="11" spans="1:9" ht="25.5" customHeight="1" x14ac:dyDescent="0.2">
      <c r="A11" s="302"/>
      <c r="B11" s="302"/>
      <c r="C11" s="302"/>
      <c r="D11" s="302"/>
      <c r="E11" s="302"/>
      <c r="F11" s="302"/>
      <c r="G11" s="302"/>
      <c r="H11" s="302"/>
      <c r="I11" s="302"/>
    </row>
    <row r="12" spans="1:9" ht="42" customHeight="1" x14ac:dyDescent="0.2">
      <c r="A12" s="302"/>
      <c r="B12" s="302"/>
      <c r="C12" s="302"/>
      <c r="D12" s="302"/>
      <c r="E12" s="302"/>
      <c r="F12" s="302"/>
      <c r="G12" s="302"/>
      <c r="H12" s="302"/>
      <c r="I12" s="302"/>
    </row>
    <row r="13" spans="1:9" ht="24.75" customHeight="1" x14ac:dyDescent="0.2">
      <c r="A13" s="302"/>
      <c r="B13" s="302"/>
      <c r="C13" s="302"/>
      <c r="D13" s="302"/>
      <c r="E13" s="302"/>
      <c r="F13" s="302"/>
      <c r="G13" s="302"/>
      <c r="H13" s="302"/>
      <c r="I13" s="302"/>
    </row>
    <row r="14" spans="1:9" ht="64.5" customHeight="1" x14ac:dyDescent="0.2">
      <c r="A14" s="302"/>
      <c r="B14" s="302"/>
      <c r="C14" s="302"/>
      <c r="D14" s="302"/>
      <c r="E14" s="302"/>
      <c r="F14" s="302"/>
      <c r="G14" s="302"/>
      <c r="H14" s="302"/>
      <c r="I14" s="302"/>
    </row>
    <row r="15" spans="1:9" ht="31.5" customHeight="1" x14ac:dyDescent="0.2">
      <c r="A15" s="302"/>
      <c r="B15" s="302"/>
      <c r="C15" s="302"/>
      <c r="D15" s="302"/>
      <c r="E15" s="302"/>
      <c r="F15" s="302"/>
      <c r="G15" s="302"/>
      <c r="H15" s="302"/>
      <c r="I15" s="302"/>
    </row>
    <row r="16" spans="1:9" ht="81" customHeight="1" x14ac:dyDescent="0.2">
      <c r="A16" s="302"/>
      <c r="B16" s="302"/>
      <c r="C16" s="302"/>
      <c r="D16" s="302"/>
      <c r="E16" s="302"/>
      <c r="F16" s="302"/>
      <c r="G16" s="302"/>
      <c r="H16" s="302"/>
      <c r="I16" s="302"/>
    </row>
    <row r="17" spans="1:9" ht="39" customHeight="1" x14ac:dyDescent="0.2">
      <c r="A17" s="302"/>
      <c r="B17" s="302"/>
      <c r="C17" s="302"/>
      <c r="D17" s="302"/>
      <c r="E17" s="302"/>
      <c r="F17" s="302"/>
      <c r="G17" s="302"/>
      <c r="H17" s="302"/>
      <c r="I17" s="302"/>
    </row>
    <row r="18" spans="1:9" ht="38.25" customHeight="1" x14ac:dyDescent="0.2">
      <c r="A18" s="302"/>
      <c r="B18" s="302"/>
      <c r="C18" s="302"/>
      <c r="D18" s="302"/>
      <c r="E18" s="302"/>
      <c r="F18" s="302"/>
      <c r="G18" s="302"/>
      <c r="H18" s="302"/>
      <c r="I18" s="302"/>
    </row>
    <row r="19" spans="1:9" ht="32.25" customHeight="1" x14ac:dyDescent="0.2">
      <c r="A19" s="302"/>
      <c r="B19" s="302"/>
      <c r="C19" s="302"/>
      <c r="D19" s="302"/>
      <c r="E19" s="302"/>
      <c r="F19" s="302"/>
      <c r="G19" s="302"/>
      <c r="H19" s="302"/>
      <c r="I19" s="302"/>
    </row>
    <row r="20" spans="1:9" ht="39" customHeight="1" x14ac:dyDescent="0.2">
      <c r="A20" s="302"/>
      <c r="B20" s="302"/>
      <c r="C20" s="302"/>
      <c r="D20" s="302"/>
      <c r="E20" s="302"/>
      <c r="F20" s="302"/>
      <c r="G20" s="302"/>
      <c r="H20" s="302"/>
      <c r="I20" s="302"/>
    </row>
    <row r="21" spans="1:9" ht="53.25" customHeight="1" x14ac:dyDescent="0.2">
      <c r="A21" s="302"/>
      <c r="B21" s="302"/>
      <c r="C21" s="302"/>
      <c r="D21" s="302"/>
      <c r="E21" s="302"/>
      <c r="F21" s="302"/>
      <c r="G21" s="302"/>
      <c r="H21" s="302"/>
      <c r="I21" s="302"/>
    </row>
    <row r="22" spans="1:9" ht="34.5" customHeight="1" x14ac:dyDescent="0.2">
      <c r="A22" s="302"/>
      <c r="B22" s="302"/>
      <c r="C22" s="302"/>
      <c r="D22" s="302"/>
      <c r="E22" s="302"/>
      <c r="F22" s="302"/>
      <c r="G22" s="302"/>
      <c r="H22" s="302"/>
      <c r="I22" s="302"/>
    </row>
    <row r="23" spans="1:9" ht="45" customHeight="1" x14ac:dyDescent="0.2">
      <c r="A23" s="302"/>
      <c r="B23" s="302"/>
      <c r="C23" s="302"/>
      <c r="D23" s="302"/>
      <c r="E23" s="302"/>
      <c r="F23" s="302"/>
      <c r="G23" s="302"/>
      <c r="H23" s="302"/>
      <c r="I23" s="302"/>
    </row>
    <row r="24" spans="1:9" ht="39" customHeight="1" x14ac:dyDescent="0.2">
      <c r="A24" s="302"/>
      <c r="B24" s="302"/>
      <c r="C24" s="302"/>
      <c r="D24" s="302"/>
      <c r="E24" s="302"/>
      <c r="F24" s="302"/>
      <c r="G24" s="302"/>
      <c r="H24" s="302"/>
      <c r="I24" s="302"/>
    </row>
    <row r="25" spans="1:9" ht="108" customHeight="1" x14ac:dyDescent="0.2">
      <c r="A25" s="302"/>
      <c r="B25" s="302"/>
      <c r="C25" s="302"/>
      <c r="D25" s="302"/>
      <c r="E25" s="302"/>
      <c r="F25" s="302"/>
      <c r="G25" s="302"/>
      <c r="H25" s="302"/>
      <c r="I25" s="302"/>
    </row>
    <row r="26" spans="1:9" ht="213" customHeight="1" x14ac:dyDescent="0.2">
      <c r="A26" s="302"/>
      <c r="B26" s="302"/>
      <c r="C26" s="302"/>
      <c r="D26" s="302"/>
      <c r="E26" s="302"/>
      <c r="F26" s="302"/>
      <c r="G26" s="302"/>
      <c r="H26" s="302"/>
      <c r="I26" s="302"/>
    </row>
    <row r="27" spans="1:9" ht="40.5" customHeight="1" x14ac:dyDescent="0.2">
      <c r="A27" s="302"/>
      <c r="B27" s="302"/>
      <c r="C27" s="302"/>
      <c r="D27" s="302"/>
      <c r="E27" s="302"/>
      <c r="F27" s="302"/>
      <c r="G27" s="302"/>
      <c r="H27" s="302"/>
      <c r="I27" s="302"/>
    </row>
    <row r="28" spans="1:9" ht="253.5" customHeight="1" x14ac:dyDescent="0.2">
      <c r="A28" s="302"/>
      <c r="B28" s="302"/>
      <c r="C28" s="302"/>
      <c r="D28" s="302"/>
      <c r="E28" s="302"/>
      <c r="F28" s="302"/>
      <c r="G28" s="302"/>
      <c r="H28" s="302"/>
      <c r="I28" s="302"/>
    </row>
    <row r="29" spans="1:9" ht="201.6" customHeight="1" x14ac:dyDescent="0.2">
      <c r="A29" s="302"/>
      <c r="B29" s="302"/>
      <c r="C29" s="302"/>
      <c r="D29" s="302"/>
      <c r="E29" s="302"/>
      <c r="F29" s="302"/>
      <c r="G29" s="302"/>
      <c r="H29" s="302"/>
      <c r="I29" s="302"/>
    </row>
    <row r="30" spans="1:9" ht="193.5" customHeight="1" x14ac:dyDescent="0.2">
      <c r="A30" s="302"/>
      <c r="B30" s="302"/>
      <c r="C30" s="302"/>
      <c r="D30" s="302"/>
      <c r="E30" s="302"/>
      <c r="F30" s="302"/>
      <c r="G30" s="302"/>
      <c r="H30" s="302"/>
      <c r="I30" s="302"/>
    </row>
    <row r="31" spans="1:9" ht="36" customHeight="1" x14ac:dyDescent="0.2">
      <c r="A31" s="302"/>
      <c r="B31" s="302"/>
      <c r="C31" s="302"/>
      <c r="D31" s="302"/>
      <c r="E31" s="302"/>
      <c r="F31" s="302"/>
      <c r="G31" s="302"/>
      <c r="H31" s="302"/>
      <c r="I31" s="302"/>
    </row>
    <row r="32" spans="1:9" ht="105" customHeight="1" x14ac:dyDescent="0.2">
      <c r="A32" s="302"/>
      <c r="B32" s="302"/>
      <c r="C32" s="302"/>
      <c r="D32" s="302"/>
      <c r="E32" s="302"/>
      <c r="F32" s="302"/>
      <c r="G32" s="302"/>
      <c r="H32" s="302"/>
      <c r="I32" s="302"/>
    </row>
    <row r="33" spans="1:9" ht="36.75" customHeight="1" x14ac:dyDescent="0.2">
      <c r="A33" s="302"/>
      <c r="B33" s="302"/>
      <c r="C33" s="302"/>
      <c r="D33" s="302"/>
      <c r="E33" s="302"/>
      <c r="F33" s="302"/>
      <c r="G33" s="302"/>
      <c r="H33" s="302"/>
      <c r="I33" s="302"/>
    </row>
    <row r="34" spans="1:9" ht="197.25" customHeight="1" x14ac:dyDescent="0.2">
      <c r="A34" s="302"/>
      <c r="B34" s="302"/>
      <c r="C34" s="302"/>
      <c r="D34" s="302"/>
      <c r="E34" s="302"/>
      <c r="F34" s="302"/>
      <c r="G34" s="302"/>
      <c r="H34" s="302"/>
      <c r="I34" s="302"/>
    </row>
    <row r="35" spans="1:9" ht="37.5" customHeight="1" x14ac:dyDescent="0.2">
      <c r="A35" s="302"/>
      <c r="B35" s="302"/>
      <c r="C35" s="302"/>
      <c r="D35" s="302"/>
      <c r="E35" s="302"/>
      <c r="F35" s="302"/>
      <c r="G35" s="302"/>
      <c r="H35" s="302"/>
      <c r="I35" s="302"/>
    </row>
    <row r="36" spans="1:9" ht="61.15" customHeight="1" x14ac:dyDescent="0.2">
      <c r="A36" s="302"/>
      <c r="B36" s="302"/>
      <c r="C36" s="302"/>
      <c r="D36" s="302"/>
      <c r="E36" s="302"/>
      <c r="F36" s="302"/>
      <c r="G36" s="302"/>
      <c r="H36" s="302"/>
      <c r="I36" s="302"/>
    </row>
  </sheetData>
  <mergeCells count="1">
    <mergeCell ref="A1:I36"/>
  </mergeCells>
  <pageMargins left="0.70866141732283472" right="0.70866141732283472" top="0.74803149606299213" bottom="0.74803149606299213" header="0.31496062992125984" footer="0.31496062992125984"/>
  <pageSetup paperSize="9" scale="8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9D1C499ADC85FE44966AC57EE00EE91D" ma:contentTypeVersion="13" ma:contentTypeDescription="Stvaranje novog dokumenta." ma:contentTypeScope="" ma:versionID="54e5a868b0d1ec0200f05cd8897ba968">
  <xsd:schema xmlns:xsd="http://www.w3.org/2001/XMLSchema" xmlns:xs="http://www.w3.org/2001/XMLSchema" xmlns:p="http://schemas.microsoft.com/office/2006/metadata/properties" xmlns:ns3="8b8df64f-a97a-44a2-9850-230899c90e14" xmlns:ns4="11b2d5b6-acea-4741-8ad9-706ce63d86ad" targetNamespace="http://schemas.microsoft.com/office/2006/metadata/properties" ma:root="true" ma:fieldsID="e565337eb5dc3afb0e211080ad86b963" ns3:_="" ns4:_="">
    <xsd:import namespace="8b8df64f-a97a-44a2-9850-230899c90e14"/>
    <xsd:import namespace="11b2d5b6-acea-4741-8ad9-706ce63d86a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8df64f-a97a-44a2-9850-230899c90e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b2d5b6-acea-4741-8ad9-706ce63d86ad" elementFormDefault="qualified">
    <xsd:import namespace="http://schemas.microsoft.com/office/2006/documentManagement/types"/>
    <xsd:import namespace="http://schemas.microsoft.com/office/infopath/2007/PartnerControls"/>
    <xsd:element name="SharedWithUsers" ma:index="1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ji o zajedničkom korištenju" ma:internalName="SharedWithDetails" ma:readOnly="true">
      <xsd:simpleType>
        <xsd:restriction base="dms:Note">
          <xsd:maxLength value="255"/>
        </xsd:restriction>
      </xsd:simpleType>
    </xsd:element>
    <xsd:element name="SharingHintHash" ma:index="20" nillable="true" ma:displayName="Raspršivanje savjeta za zajedničko korištenj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437323C0-3437-4FAC-80BC-BEF0AACF90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8df64f-a97a-44a2-9850-230899c90e14"/>
    <ds:schemaRef ds:uri="11b2d5b6-acea-4741-8ad9-706ce63d86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2006/documentManagement/types"/>
    <ds:schemaRef ds:uri="http://purl.org/dc/elements/1.1/"/>
    <ds:schemaRef ds:uri="http://schemas.microsoft.com/office/2006/metadata/properties"/>
    <ds:schemaRef ds:uri="8b8df64f-a97a-44a2-9850-230899c90e14"/>
    <ds:schemaRef ds:uri="http://schemas.microsoft.com/office/infopath/2007/PartnerControls"/>
    <ds:schemaRef ds:uri="11b2d5b6-acea-4741-8ad9-706ce63d86ad"/>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2023-04-21T07:39:50Z</cp:lastPrinted>
  <dcterms:created xsi:type="dcterms:W3CDTF">2008-10-17T11:51:54Z</dcterms:created>
  <dcterms:modified xsi:type="dcterms:W3CDTF">2023-04-21T07:43:35Z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0x0101009D1C499ADC85FE44966AC57EE00EE91D</vt:lpwstr>
  </property>
</Properties>
</file>